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31937\Enagás, S.A\Gestión de la Capacidad - CC.II EUROPEAS\8. Resultados de Subastas ATM\Resultados WEB\"/>
    </mc:Choice>
  </mc:AlternateContent>
  <xr:revisionPtr revIDLastSave="23" documentId="14_{EA37C5BB-D573-400D-AF54-F4887515D2CB}" xr6:coauthVersionLast="36" xr6:coauthVersionMax="47" xr10:uidLastSave="{1F7A2234-E7AC-49AE-824C-9A7CB1FAB26E}"/>
  <bookViews>
    <workbookView xWindow="14580" yWindow="30" windowWidth="14220" windowHeight="11700" tabRatio="727" firstSheet="42" activeTab="50" xr2:uid="{00000000-000D-0000-FFFF-FFFF00000000}"/>
  </bookViews>
  <sheets>
    <sheet name="Portada" sheetId="11" r:id="rId1"/>
    <sheet name="Calendario de Subastas 2021" sheetId="126" state="hidden" r:id="rId2"/>
    <sheet name="Calendario" sheetId="12" state="hidden" r:id="rId3"/>
    <sheet name="Calendario de Subastas 21-22" sheetId="134" state="hidden" r:id="rId4"/>
    <sheet name="Calendario de Subastas 22-23" sheetId="157" r:id="rId5"/>
    <sheet name="Prod. Anual 2021" sheetId="124" r:id="rId6"/>
    <sheet name="Producto Trimestral (1) 2021" sheetId="128" r:id="rId7"/>
    <sheet name="Prod. Mensual Octubre 2021" sheetId="130" r:id="rId8"/>
    <sheet name="Prod. Mensual Noviembre 2021" sheetId="131" r:id="rId9"/>
    <sheet name="Producto Trimestral (2) 2021" sheetId="132" r:id="rId10"/>
    <sheet name="Prod. Mensual Diciembre 2021" sheetId="133" r:id="rId11"/>
    <sheet name="Prod. Mensual Enero 2022" sheetId="135" r:id="rId12"/>
    <sheet name="Prod. Mensual Febrero 2022" sheetId="136" r:id="rId13"/>
    <sheet name="Producto Trimestral (3) 2021" sheetId="137" r:id="rId14"/>
    <sheet name="Prod. Mensual Marzo 2022" sheetId="138" r:id="rId15"/>
    <sheet name="Prod. Mensual Abril 2022" sheetId="140" r:id="rId16"/>
    <sheet name="Prod. Mensual Mayo 2022" sheetId="141" r:id="rId17"/>
    <sheet name="Producto Trimestral (4) 2021" sheetId="142" r:id="rId18"/>
    <sheet name="Prod. Mensual Junio 2022" sheetId="143" r:id="rId19"/>
    <sheet name="Prod. Anual 2022" sheetId="144" r:id="rId20"/>
    <sheet name="Prod. Mensual Julio 2022" sheetId="145" r:id="rId21"/>
    <sheet name="Prod. Mensual Agosto 2022" sheetId="146" r:id="rId22"/>
    <sheet name="Producto Trimestral (1) 2022" sheetId="147" r:id="rId23"/>
    <sheet name="Prod. Mensual Septiemb 2022" sheetId="148" r:id="rId24"/>
    <sheet name="Prod. Mensual Octubre 2022" sheetId="149" r:id="rId25"/>
    <sheet name="Prod. Mensual Noviembre 2022" sheetId="150" r:id="rId26"/>
    <sheet name="Producto Trimestral (2) 2022" sheetId="151" r:id="rId27"/>
    <sheet name="Prod. Mensual Diciembre 2022" sheetId="152" r:id="rId28"/>
    <sheet name="Prod. Mensual Enero 2023" sheetId="153" r:id="rId29"/>
    <sheet name="Prod. Mensual Febrero 2023" sheetId="154" r:id="rId30"/>
    <sheet name="Producto Trimestral (3) 2023" sheetId="155" r:id="rId31"/>
    <sheet name="Prod. Mensual Marzo 2023" sheetId="156" r:id="rId32"/>
    <sheet name="Prod. Mensual Abril 2023" sheetId="159" r:id="rId33"/>
    <sheet name="Prod. Mensual Mayo 2023" sheetId="161" r:id="rId34"/>
    <sheet name="Producto Trimestral (4) 2023" sheetId="162" r:id="rId35"/>
    <sheet name="Prod. Mensual Junio 2023" sheetId="163" r:id="rId36"/>
    <sheet name="Prod. Anual 2023" sheetId="164" r:id="rId37"/>
    <sheet name="Prod. Mensual Julio 2023" sheetId="165" r:id="rId38"/>
    <sheet name="Prod. Mensual Agosto 2023" sheetId="166" r:id="rId39"/>
    <sheet name="Producto Trimestral (1) 2023" sheetId="167" r:id="rId40"/>
    <sheet name="Producto Trimestral (2) 2023" sheetId="171" r:id="rId41"/>
    <sheet name="Prod. Mensual Septiembre 2023" sheetId="168" r:id="rId42"/>
    <sheet name="Prod. Mensual Octubre 2023" sheetId="169" r:id="rId43"/>
    <sheet name="Plantilla Prod. Anual" sheetId="79" state="hidden" r:id="rId44"/>
    <sheet name="Plantilla Prod. Trim." sheetId="91" state="hidden" r:id="rId45"/>
    <sheet name="Plantilla Prod. Mensual" sheetId="92" state="hidden" r:id="rId46"/>
    <sheet name="Prod. Mensual Noviembre 2023" sheetId="170" r:id="rId47"/>
    <sheet name="Prod. Mensual Diciembre" sheetId="172" r:id="rId48"/>
    <sheet name="Prod. Mensual Enero 2024" sheetId="173" r:id="rId49"/>
    <sheet name="Prod. Mensual Febrero 2024" sheetId="174" r:id="rId50"/>
    <sheet name="Producto Trimestral (3) 2024" sheetId="175" r:id="rId51"/>
  </sheets>
  <definedNames>
    <definedName name="_xlnm._FilterDatabase" localSheetId="1" hidden="1">'Calendario de Subastas 2021'!$B$5:$D$5</definedName>
    <definedName name="_xlnm._FilterDatabase" localSheetId="3" hidden="1">'Calendario de Subastas 21-22'!$B$5:$D$5</definedName>
    <definedName name="_xlnm._FilterDatabase" localSheetId="4" hidden="1">'Calendario de Subastas 22-23'!#REF!</definedName>
    <definedName name="_xlnm.Print_Area" localSheetId="2">Calendario!$A$1:$G$30</definedName>
    <definedName name="_xlnm.Print_Area" localSheetId="1">'Calendario de Subastas 2021'!$A$1:$G$30</definedName>
    <definedName name="_xlnm.Print_Area" localSheetId="3">'Calendario de Subastas 21-22'!$A$1:$G$37</definedName>
    <definedName name="_xlnm.Print_Area" localSheetId="4">'Calendario de Subastas 22-23'!$A$1:$D$37</definedName>
    <definedName name="_xlnm.Print_Area" localSheetId="43">'Plantilla Prod. Anual'!$A$1:$F$27</definedName>
    <definedName name="_xlnm.Print_Area" localSheetId="0">Portada!$A$1:$G$50</definedName>
    <definedName name="_xlnm.Print_Area" localSheetId="5">'Prod. Anual 2021'!$A$1:$F$25</definedName>
    <definedName name="_xlnm.Print_Area" localSheetId="19">'Prod. Anual 2022'!$A$1:$F$25</definedName>
    <definedName name="_xlnm.Print_Area" localSheetId="36">'Prod. Anual 2023'!$A$1:$F$25</definedName>
    <definedName name="_xlnm.Print_Titles" localSheetId="2">Calendario!$2:$2</definedName>
    <definedName name="_xlnm.Print_Titles" localSheetId="1">'Calendario de Subastas 2021'!$2:$2</definedName>
    <definedName name="_xlnm.Print_Titles" localSheetId="3">'Calendario de Subastas 21-22'!$2:$2</definedName>
    <definedName name="_xlnm.Print_Titles" localSheetId="4">'Calendario de Subastas 22-23'!$2:$2</definedName>
    <definedName name="_xlnm.Print_Titles" localSheetId="43">'Plantilla Prod. Anual'!$A:$A</definedName>
    <definedName name="_xlnm.Print_Titles" localSheetId="5">'Prod. Anual 2021'!$A:$A</definedName>
    <definedName name="_xlnm.Print_Titles" localSheetId="19">'Prod. Anual 2022'!$A:$A</definedName>
    <definedName name="_xlnm.Print_Titles" localSheetId="36">'Prod. Anual 2023'!$A:$A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75" l="1"/>
  <c r="E33" i="175"/>
  <c r="F27" i="175"/>
  <c r="D27" i="175"/>
  <c r="D28" i="175" s="1"/>
  <c r="F26" i="175"/>
  <c r="F28" i="175" s="1"/>
  <c r="D26" i="175"/>
  <c r="G17" i="175"/>
  <c r="E17" i="175"/>
  <c r="F12" i="175"/>
  <c r="D12" i="175"/>
  <c r="F11" i="175"/>
  <c r="D11" i="175"/>
  <c r="F10" i="175"/>
  <c r="D10" i="175"/>
  <c r="E27" i="174" l="1"/>
  <c r="E15" i="174"/>
  <c r="D23" i="174"/>
  <c r="D22" i="174"/>
  <c r="D11" i="174"/>
  <c r="D10" i="174"/>
  <c r="D12" i="174" l="1"/>
  <c r="D24" i="174"/>
  <c r="E27" i="173"/>
  <c r="D10" i="173"/>
  <c r="D23" i="173"/>
  <c r="D22" i="173"/>
  <c r="E15" i="173"/>
  <c r="D11" i="173"/>
  <c r="D24" i="173" l="1"/>
  <c r="D12" i="173"/>
  <c r="E27" i="172"/>
  <c r="E15" i="172"/>
  <c r="D23" i="172" l="1"/>
  <c r="D22" i="172"/>
  <c r="D11" i="172"/>
  <c r="D10" i="172"/>
  <c r="D12" i="172" l="1"/>
  <c r="D24" i="172"/>
  <c r="E33" i="171"/>
  <c r="E17" i="171" l="1"/>
  <c r="I33" i="171"/>
  <c r="G33" i="171"/>
  <c r="H27" i="171"/>
  <c r="F27" i="171"/>
  <c r="D27" i="171"/>
  <c r="H26" i="171"/>
  <c r="F26" i="171"/>
  <c r="D26" i="171"/>
  <c r="I17" i="171"/>
  <c r="G17" i="171"/>
  <c r="H11" i="171"/>
  <c r="F11" i="171"/>
  <c r="D11" i="171"/>
  <c r="H10" i="171"/>
  <c r="F10" i="171"/>
  <c r="D10" i="171"/>
  <c r="D12" i="171" s="1"/>
  <c r="F12" i="171" l="1"/>
  <c r="H12" i="171"/>
  <c r="D28" i="171"/>
  <c r="H28" i="171"/>
  <c r="F28" i="171"/>
  <c r="E27" i="170"/>
  <c r="D23" i="170"/>
  <c r="D22" i="170"/>
  <c r="E15" i="170"/>
  <c r="D11" i="170"/>
  <c r="D10" i="170"/>
  <c r="E27" i="169"/>
  <c r="D23" i="169"/>
  <c r="D22" i="169"/>
  <c r="E15" i="169"/>
  <c r="D11" i="169"/>
  <c r="D10" i="169"/>
  <c r="D12" i="170" l="1"/>
  <c r="D24" i="170"/>
  <c r="D24" i="169"/>
  <c r="D12" i="169"/>
  <c r="E27" i="168"/>
  <c r="D23" i="168"/>
  <c r="D22" i="168"/>
  <c r="E15" i="168"/>
  <c r="D11" i="168"/>
  <c r="D10" i="168"/>
  <c r="D12" i="168" l="1"/>
  <c r="D24" i="168"/>
  <c r="G33" i="167"/>
  <c r="K33" i="167"/>
  <c r="I33" i="167"/>
  <c r="E33" i="167"/>
  <c r="J27" i="167"/>
  <c r="H27" i="167"/>
  <c r="F27" i="167"/>
  <c r="D27" i="167"/>
  <c r="J26" i="167"/>
  <c r="J28" i="167" s="1"/>
  <c r="H26" i="167"/>
  <c r="H28" i="167" s="1"/>
  <c r="F26" i="167"/>
  <c r="D26" i="167"/>
  <c r="K17" i="167"/>
  <c r="I17" i="167"/>
  <c r="G17" i="167"/>
  <c r="E17" i="167"/>
  <c r="J11" i="167"/>
  <c r="H11" i="167"/>
  <c r="F11" i="167"/>
  <c r="J10" i="167"/>
  <c r="H10" i="167"/>
  <c r="F10" i="167"/>
  <c r="D10" i="167"/>
  <c r="D12" i="167" s="1"/>
  <c r="F12" i="167" l="1"/>
  <c r="H12" i="167"/>
  <c r="J12" i="167"/>
  <c r="F28" i="167"/>
  <c r="D28" i="167"/>
  <c r="E27" i="166"/>
  <c r="D23" i="166"/>
  <c r="D22" i="166"/>
  <c r="E15" i="166"/>
  <c r="D11" i="166"/>
  <c r="D10" i="166"/>
  <c r="D12" i="166" l="1"/>
  <c r="D24" i="166"/>
  <c r="E27" i="165"/>
  <c r="D23" i="165"/>
  <c r="D22" i="165"/>
  <c r="E15" i="165"/>
  <c r="D11" i="165"/>
  <c r="D10" i="165"/>
  <c r="D12" i="165" l="1"/>
  <c r="D24" i="165"/>
  <c r="E27" i="164"/>
  <c r="D23" i="164"/>
  <c r="I22" i="164"/>
  <c r="H22" i="164"/>
  <c r="G22" i="164"/>
  <c r="F22" i="164"/>
  <c r="D22" i="164"/>
  <c r="E15" i="164"/>
  <c r="D12" i="164"/>
  <c r="D11" i="164"/>
  <c r="I10" i="164"/>
  <c r="H10" i="164"/>
  <c r="G10" i="164"/>
  <c r="F10" i="164"/>
  <c r="D10" i="164"/>
  <c r="D24" i="164" l="1"/>
  <c r="E27" i="163"/>
  <c r="D23" i="163"/>
  <c r="D22" i="163"/>
  <c r="E15" i="163"/>
  <c r="D11" i="163"/>
  <c r="D10" i="163"/>
  <c r="E27" i="159"/>
  <c r="D12" i="163" l="1"/>
  <c r="D24" i="163"/>
  <c r="E33" i="162"/>
  <c r="D27" i="162"/>
  <c r="D26" i="162"/>
  <c r="E17" i="162"/>
  <c r="D11" i="162"/>
  <c r="D10" i="162"/>
  <c r="D12" i="162" l="1"/>
  <c r="D28" i="162"/>
  <c r="E27" i="161"/>
  <c r="D23" i="161"/>
  <c r="D22" i="161"/>
  <c r="E15" i="161"/>
  <c r="D11" i="161"/>
  <c r="D10" i="161"/>
  <c r="D24" i="161" l="1"/>
  <c r="D12" i="161"/>
  <c r="E15" i="159"/>
  <c r="D23" i="159"/>
  <c r="D22" i="159"/>
  <c r="D11" i="159"/>
  <c r="D10" i="159"/>
  <c r="D24" i="159" l="1"/>
  <c r="D12" i="159"/>
  <c r="E27" i="156"/>
  <c r="E15" i="156"/>
  <c r="D23" i="156" l="1"/>
  <c r="D22" i="156"/>
  <c r="D11" i="156"/>
  <c r="D10" i="156"/>
  <c r="D24" i="156" l="1"/>
  <c r="D12" i="156"/>
  <c r="G33" i="155"/>
  <c r="E33" i="155"/>
  <c r="F27" i="155"/>
  <c r="D27" i="155"/>
  <c r="F26" i="155"/>
  <c r="D26" i="155"/>
  <c r="G17" i="155"/>
  <c r="E17" i="155"/>
  <c r="F11" i="155"/>
  <c r="D11" i="155"/>
  <c r="F10" i="155"/>
  <c r="D10" i="155"/>
  <c r="D12" i="155" l="1"/>
  <c r="F12" i="155"/>
  <c r="D28" i="155"/>
  <c r="F28" i="155"/>
  <c r="E15" i="154"/>
  <c r="E27" i="154"/>
  <c r="D23" i="154" l="1"/>
  <c r="D22" i="154"/>
  <c r="D11" i="154"/>
  <c r="D10" i="154"/>
  <c r="D12" i="154" l="1"/>
  <c r="D24" i="154"/>
  <c r="E27" i="153"/>
  <c r="D23" i="153"/>
  <c r="D22" i="153"/>
  <c r="E15" i="153"/>
  <c r="D11" i="153"/>
  <c r="D10" i="153"/>
  <c r="D12" i="153" l="1"/>
  <c r="D24" i="153"/>
  <c r="E27" i="152"/>
  <c r="E15" i="152"/>
  <c r="E27" i="150"/>
  <c r="E15" i="150"/>
  <c r="E15" i="149"/>
  <c r="E27" i="149"/>
  <c r="E27" i="148"/>
  <c r="E15" i="148"/>
  <c r="E27" i="146"/>
  <c r="E15" i="146"/>
  <c r="E27" i="145"/>
  <c r="E15" i="145"/>
  <c r="E15" i="143"/>
  <c r="E27" i="143"/>
  <c r="E15" i="141"/>
  <c r="E27" i="141"/>
  <c r="E15" i="140"/>
  <c r="E27" i="140"/>
  <c r="E15" i="138"/>
  <c r="E27" i="138"/>
  <c r="E15" i="131"/>
  <c r="E27" i="131"/>
  <c r="E15" i="136"/>
  <c r="E27" i="136"/>
  <c r="E15" i="135"/>
  <c r="E27" i="135"/>
  <c r="E15" i="133"/>
  <c r="E27" i="133"/>
  <c r="E15" i="130" l="1"/>
  <c r="E27" i="130"/>
  <c r="D23" i="152" l="1"/>
  <c r="D22" i="152"/>
  <c r="D11" i="152"/>
  <c r="D10" i="152"/>
  <c r="D12" i="152" s="1"/>
  <c r="D24" i="152" l="1"/>
  <c r="I33" i="151"/>
  <c r="G33" i="151"/>
  <c r="E33" i="151"/>
  <c r="H27" i="151"/>
  <c r="F27" i="151"/>
  <c r="D27" i="151"/>
  <c r="H26" i="151"/>
  <c r="H28" i="151" s="1"/>
  <c r="F26" i="151"/>
  <c r="D26" i="151"/>
  <c r="I17" i="151"/>
  <c r="G17" i="151"/>
  <c r="E17" i="151"/>
  <c r="H11" i="151"/>
  <c r="F11" i="151"/>
  <c r="D11" i="151"/>
  <c r="H10" i="151"/>
  <c r="H12" i="151" s="1"/>
  <c r="F10" i="151"/>
  <c r="D10" i="151"/>
  <c r="F12" i="151" l="1"/>
  <c r="D28" i="151"/>
  <c r="F28" i="151"/>
  <c r="D12" i="151"/>
  <c r="D23" i="150"/>
  <c r="D22" i="150"/>
  <c r="D11" i="150"/>
  <c r="D10" i="150"/>
  <c r="D12" i="150" l="1"/>
  <c r="D24" i="150"/>
  <c r="D23" i="149"/>
  <c r="D22" i="149"/>
  <c r="D11" i="149"/>
  <c r="D10" i="149"/>
  <c r="D12" i="149" l="1"/>
  <c r="D24" i="149"/>
  <c r="D23" i="148"/>
  <c r="D22" i="148"/>
  <c r="D11" i="148"/>
  <c r="D10" i="148"/>
  <c r="D12" i="148" l="1"/>
  <c r="D24" i="148"/>
  <c r="K33" i="147"/>
  <c r="I33" i="147"/>
  <c r="G33" i="147"/>
  <c r="E33" i="147"/>
  <c r="J27" i="147"/>
  <c r="H27" i="147"/>
  <c r="F27" i="147"/>
  <c r="D27" i="147"/>
  <c r="J26" i="147"/>
  <c r="H26" i="147"/>
  <c r="F26" i="147"/>
  <c r="D26" i="147"/>
  <c r="K17" i="147"/>
  <c r="I17" i="147"/>
  <c r="G17" i="147"/>
  <c r="E17" i="147"/>
  <c r="J11" i="147"/>
  <c r="H11" i="147"/>
  <c r="F11" i="147"/>
  <c r="J10" i="147"/>
  <c r="H10" i="147"/>
  <c r="F10" i="147"/>
  <c r="D10" i="147"/>
  <c r="D12" i="147" s="1"/>
  <c r="H12" i="147" l="1"/>
  <c r="J12" i="147"/>
  <c r="J28" i="147"/>
  <c r="H28" i="147"/>
  <c r="F28" i="147"/>
  <c r="D28" i="147"/>
  <c r="F12" i="147"/>
  <c r="D23" i="146"/>
  <c r="D22" i="146"/>
  <c r="D11" i="146"/>
  <c r="D10" i="146"/>
  <c r="D12" i="146" l="1"/>
  <c r="D24" i="146"/>
  <c r="D10" i="145"/>
  <c r="D23" i="145"/>
  <c r="D22" i="145"/>
  <c r="D11" i="145"/>
  <c r="D24" i="145" l="1"/>
  <c r="D12" i="145"/>
  <c r="E27" i="144"/>
  <c r="E15" i="144"/>
  <c r="D23" i="144"/>
  <c r="I22" i="144"/>
  <c r="H22" i="144"/>
  <c r="G22" i="144"/>
  <c r="F22" i="144"/>
  <c r="D22" i="144"/>
  <c r="D12" i="144"/>
  <c r="D11" i="144"/>
  <c r="I10" i="144"/>
  <c r="H10" i="144"/>
  <c r="G10" i="144"/>
  <c r="F10" i="144"/>
  <c r="D10" i="144"/>
  <c r="D24" i="144" l="1"/>
  <c r="D23" i="143"/>
  <c r="D22" i="143"/>
  <c r="D11" i="143"/>
  <c r="D10" i="143"/>
  <c r="D24" i="143" l="1"/>
  <c r="D12" i="143"/>
  <c r="E33" i="142"/>
  <c r="D27" i="142"/>
  <c r="D26" i="142"/>
  <c r="E17" i="142"/>
  <c r="D11" i="142"/>
  <c r="D10" i="142"/>
  <c r="D28" i="142" l="1"/>
  <c r="D12" i="142"/>
  <c r="D23" i="141"/>
  <c r="D22" i="141"/>
  <c r="D11" i="141"/>
  <c r="D10" i="141"/>
  <c r="D12" i="141" l="1"/>
  <c r="D24" i="141"/>
  <c r="D11" i="140"/>
  <c r="D23" i="140" l="1"/>
  <c r="D22" i="140"/>
  <c r="D10" i="140"/>
  <c r="D24" i="140" l="1"/>
  <c r="D12" i="140"/>
  <c r="D23" i="138"/>
  <c r="D22" i="138"/>
  <c r="D11" i="138"/>
  <c r="D10" i="138"/>
  <c r="D24" i="138" l="1"/>
  <c r="D12" i="138"/>
  <c r="G33" i="137"/>
  <c r="E33" i="137"/>
  <c r="F27" i="137"/>
  <c r="D27" i="137"/>
  <c r="F26" i="137"/>
  <c r="D26" i="137"/>
  <c r="G17" i="137"/>
  <c r="E17" i="137"/>
  <c r="F11" i="137"/>
  <c r="D11" i="137"/>
  <c r="F10" i="137"/>
  <c r="D10" i="137"/>
  <c r="D12" i="137" l="1"/>
  <c r="F12" i="137"/>
  <c r="F28" i="137"/>
  <c r="D28" i="137"/>
  <c r="D23" i="136"/>
  <c r="D22" i="136"/>
  <c r="D11" i="136"/>
  <c r="D10" i="136"/>
  <c r="D12" i="136" l="1"/>
  <c r="D24" i="136"/>
  <c r="D23" i="135" l="1"/>
  <c r="D22" i="135"/>
  <c r="D11" i="135"/>
  <c r="D10" i="135"/>
  <c r="D24" i="135" l="1"/>
  <c r="D12" i="135"/>
  <c r="D23" i="133"/>
  <c r="D22" i="133"/>
  <c r="D11" i="133"/>
  <c r="D10" i="133"/>
  <c r="D12" i="133" l="1"/>
  <c r="D24" i="133"/>
  <c r="D33" i="128"/>
  <c r="D17" i="128"/>
  <c r="K33" i="128"/>
  <c r="I33" i="128"/>
  <c r="G33" i="128"/>
  <c r="K17" i="128"/>
  <c r="I17" i="128"/>
  <c r="G17" i="128"/>
  <c r="I33" i="132"/>
  <c r="G33" i="132"/>
  <c r="E33" i="132"/>
  <c r="H27" i="132"/>
  <c r="F27" i="132"/>
  <c r="D27" i="132"/>
  <c r="H26" i="132"/>
  <c r="F26" i="132"/>
  <c r="D26" i="132"/>
  <c r="I17" i="132"/>
  <c r="G17" i="132"/>
  <c r="E17" i="132"/>
  <c r="H11" i="132"/>
  <c r="F11" i="132"/>
  <c r="D11" i="132"/>
  <c r="H10" i="132"/>
  <c r="F10" i="132"/>
  <c r="D10" i="132"/>
  <c r="H28" i="132" l="1"/>
  <c r="D12" i="132"/>
  <c r="F12" i="132"/>
  <c r="D28" i="132"/>
  <c r="H12" i="132"/>
  <c r="F28" i="132"/>
  <c r="D23" i="131"/>
  <c r="D22" i="131"/>
  <c r="D11" i="131"/>
  <c r="D10" i="131"/>
  <c r="D24" i="131" l="1"/>
  <c r="D12" i="131"/>
  <c r="D23" i="130"/>
  <c r="D22" i="130"/>
  <c r="D11" i="130"/>
  <c r="D10" i="130"/>
  <c r="D24" i="130" l="1"/>
  <c r="D12" i="130"/>
  <c r="D11" i="124"/>
  <c r="D27" i="128" l="1"/>
  <c r="E33" i="128" l="1"/>
  <c r="E17" i="128"/>
  <c r="D26" i="128" l="1"/>
  <c r="J27" i="128" l="1"/>
  <c r="H27" i="128"/>
  <c r="F27" i="128"/>
  <c r="D28" i="128"/>
  <c r="J26" i="128"/>
  <c r="J28" i="128" s="1"/>
  <c r="H26" i="128"/>
  <c r="F26" i="128"/>
  <c r="F28" i="128" s="1"/>
  <c r="J11" i="128"/>
  <c r="H11" i="128"/>
  <c r="F11" i="128"/>
  <c r="J10" i="128"/>
  <c r="J12" i="128" s="1"/>
  <c r="H10" i="128"/>
  <c r="F10" i="128"/>
  <c r="D10" i="128"/>
  <c r="F12" i="128" l="1"/>
  <c r="H12" i="128"/>
  <c r="D12" i="128"/>
  <c r="H28" i="128"/>
  <c r="D23" i="124" l="1"/>
  <c r="I22" i="124"/>
  <c r="H22" i="124"/>
  <c r="G22" i="124"/>
  <c r="F22" i="124"/>
  <c r="D22" i="124"/>
  <c r="D12" i="124"/>
  <c r="I10" i="124"/>
  <c r="H10" i="124"/>
  <c r="G10" i="124"/>
  <c r="F10" i="124"/>
  <c r="D10" i="124"/>
  <c r="D24" i="124" l="1"/>
  <c r="J24" i="79" l="1"/>
  <c r="J26" i="79" s="1"/>
  <c r="L24" i="79"/>
  <c r="L26" i="79"/>
  <c r="F12" i="79"/>
  <c r="H12" i="79"/>
  <c r="J12" i="79"/>
  <c r="L12" i="79"/>
  <c r="J14" i="79"/>
  <c r="L14" i="79"/>
  <c r="F24" i="79"/>
  <c r="F26" i="79" s="1"/>
  <c r="H24" i="79"/>
  <c r="H26" i="79" s="1"/>
  <c r="F14" i="79"/>
  <c r="H14" i="79"/>
  <c r="D9" i="91"/>
  <c r="F9" i="91"/>
  <c r="D10" i="91"/>
  <c r="F10" i="91"/>
  <c r="D12" i="91"/>
  <c r="F12" i="91"/>
  <c r="D24" i="91"/>
  <c r="F24" i="91"/>
  <c r="D25" i="91"/>
  <c r="F25" i="91"/>
  <c r="D26" i="91"/>
  <c r="F26" i="91"/>
  <c r="E27" i="92" l="1"/>
  <c r="D23" i="92"/>
  <c r="D22" i="92"/>
  <c r="E15" i="92"/>
  <c r="D11" i="92"/>
  <c r="D10" i="92"/>
  <c r="D24" i="92" l="1"/>
  <c r="D12" i="92"/>
  <c r="J26" i="91"/>
  <c r="H26" i="91" l="1"/>
  <c r="H24" i="91" l="1"/>
  <c r="I17" i="91"/>
  <c r="K17" i="91"/>
  <c r="H9" i="91" l="1"/>
  <c r="J9" i="91"/>
  <c r="J12" i="91" s="1"/>
  <c r="H10" i="91"/>
  <c r="J10" i="91"/>
  <c r="H12" i="91"/>
  <c r="J24" i="91"/>
  <c r="H25" i="91"/>
  <c r="J25" i="91"/>
  <c r="I33" i="91"/>
  <c r="K33" i="91"/>
  <c r="D14" i="79" l="1"/>
  <c r="D24" i="79" l="1"/>
  <c r="D12" i="79" l="1"/>
  <c r="D26" i="79" l="1"/>
</calcChain>
</file>

<file path=xl/sharedStrings.xml><?xml version="1.0" encoding="utf-8"?>
<sst xmlns="http://schemas.openxmlformats.org/spreadsheetml/2006/main" count="1769" uniqueCount="203">
  <si>
    <t>CALENDARIO DE SUBASTAS, Y CAPACIDAD OFERTADA Y ASIGNADA EN LAS SUBASTAS REALIZADAS POR PRODUCTOS, DE ENAGAS TRANSPORTE, S.A.U.</t>
  </si>
  <si>
    <t>CALENDARIO DE SUBASTAS</t>
  </si>
  <si>
    <t>PRODUCTO</t>
  </si>
  <si>
    <t>FECHA DE PUBLICACIÓN DE CAPACIDAD</t>
  </si>
  <si>
    <t>FECHA SUBASTA</t>
  </si>
  <si>
    <t>MENSUAL FEBRERO 2021</t>
  </si>
  <si>
    <t>3ra TRIMESTRAL 2020</t>
  </si>
  <si>
    <t>MENSUAL MARZO 2021</t>
  </si>
  <si>
    <t>MENSUAL ABRIL 2021</t>
  </si>
  <si>
    <t>MENSUAL MAYO 2021</t>
  </si>
  <si>
    <t>4ta TRIMESTRAL 2020</t>
  </si>
  <si>
    <t>MENSUAL JUNIO 2021</t>
  </si>
  <si>
    <t>MENSUAL JULIO 2021</t>
  </si>
  <si>
    <t>ANUAL 2021</t>
  </si>
  <si>
    <t>MENSUAL AGOSTO 2021</t>
  </si>
  <si>
    <t>1ra TRIMESTRAL 2021</t>
  </si>
  <si>
    <t>MENSUAL SEPTIEMBRE 2021</t>
  </si>
  <si>
    <t>MENSUAL OCTUBRE 2021</t>
  </si>
  <si>
    <t>MENSUAL NOVIEMBRE 2021</t>
  </si>
  <si>
    <t>2da TRIMESTRAL 2021</t>
  </si>
  <si>
    <t>MENSUAL DICIEMBRE 2021</t>
  </si>
  <si>
    <t>MENSUAL ENERO 2022</t>
  </si>
  <si>
    <t>MENSUAL FEBRERO 2022</t>
  </si>
  <si>
    <t>3ra TRIMESTRAL 2021</t>
  </si>
  <si>
    <t>MENSUAL MARZO 2022</t>
  </si>
  <si>
    <t>4ta TRIMESTRAL 2021</t>
  </si>
  <si>
    <t>MENSUAL FEBRERO 2020</t>
  </si>
  <si>
    <t>3ra TRIMESTRAL 2019</t>
  </si>
  <si>
    <t>MENSUAL MARZO 2020</t>
  </si>
  <si>
    <t>ANUAL 2020</t>
  </si>
  <si>
    <t>MENSUAL ABRIL 2020</t>
  </si>
  <si>
    <t>MENSUAL MAYO 2020</t>
  </si>
  <si>
    <t>4ta TRIMESTRAL 2019</t>
  </si>
  <si>
    <t>MENSUAL JUNIO 2020</t>
  </si>
  <si>
    <t>MENSUAL JULIO 2020</t>
  </si>
  <si>
    <t>MENSUAL AGOSTO 2020</t>
  </si>
  <si>
    <t>1ra TRIMESTRAL 2020</t>
  </si>
  <si>
    <t>MENSUAL SEPTIEMBRE 2020</t>
  </si>
  <si>
    <t>MENSUAL OCTUBRE 2020</t>
  </si>
  <si>
    <t>MENSUAL NOVIEMBRE 2020</t>
  </si>
  <si>
    <t>2da TRIMESTRAL 2020</t>
  </si>
  <si>
    <t>MENSUAL DICIEMBRE 2020</t>
  </si>
  <si>
    <t>MENSUAL ENERO 2021</t>
  </si>
  <si>
    <t>MENSUAL ABRIL 2022</t>
  </si>
  <si>
    <t>MENSUAL MAYO 2022</t>
  </si>
  <si>
    <t>MENSUAL JUNIO 2022</t>
  </si>
  <si>
    <t>ANUAL 2022</t>
  </si>
  <si>
    <t>MENSUAL JULIO 2022</t>
  </si>
  <si>
    <t>MENSUAL AGOSTO 2022</t>
  </si>
  <si>
    <t>1ra TRIMESTRAL 2022</t>
  </si>
  <si>
    <t>MENSUAL SEPTIEMBRE 2022</t>
  </si>
  <si>
    <t>MENSUAL OCTUBRE 2022</t>
  </si>
  <si>
    <t>MENSUAL NOVIEMBRE 2022</t>
  </si>
  <si>
    <t>2da TRIMESTRAL 2022</t>
  </si>
  <si>
    <t>MENSUAL DICIEMBRE 2022</t>
  </si>
  <si>
    <t>MENSUAL ENERO 2023</t>
  </si>
  <si>
    <t>MENSUAL FEBRERO 2023</t>
  </si>
  <si>
    <t>3ra TRIMESTRAL 2022</t>
  </si>
  <si>
    <t>MENSUAL MARZO 2023</t>
  </si>
  <si>
    <t>4ta TRIMESTRAL 2022</t>
  </si>
  <si>
    <t>MENSUAL ABRIL 2023</t>
  </si>
  <si>
    <t>MENSUAL MAYO 2023</t>
  </si>
  <si>
    <t>MENSUAL JUNIO 2023</t>
  </si>
  <si>
    <t>ANUAL 2023</t>
  </si>
  <si>
    <t>MENSUAL JULIO 2023</t>
  </si>
  <si>
    <t>MENSUAL AGOSTO 2023</t>
  </si>
  <si>
    <t>1ra TRIMESTRAL 2023</t>
  </si>
  <si>
    <t>MENSUAL SEPTIEMBRE 2023</t>
  </si>
  <si>
    <t>MENSUAL OCTUBRE 2023</t>
  </si>
  <si>
    <t>MENSUAL NOVIEMBRE 2023</t>
  </si>
  <si>
    <t>2da TRIMESTRAL 2023</t>
  </si>
  <si>
    <t>MENSUAL DICIEMBRE 2023</t>
  </si>
  <si>
    <t>MENSUAL ENERO 2024</t>
  </si>
  <si>
    <t>MENSUAL FEBRERO 2024</t>
  </si>
  <si>
    <t>3ra TRIMESTRAL 2023</t>
  </si>
  <si>
    <t>MENSUAL MARZO 2024</t>
  </si>
  <si>
    <t>CAPACIDAD DE PRODUCTOS ANUALES 2021 - YEARLY PRODUCTS CAPACITY 2021</t>
  </si>
  <si>
    <t>PUNTO DE INTERCONEXIÓN VIP IBÉRICO - VIP IBERICO INTERCONNECTION POINT</t>
  </si>
  <si>
    <t>Capacidad Firme Coordinada - Firm Bundled Capacity</t>
  </si>
  <si>
    <t>VIP IBÉRICO ENTRADA - VIP IBERICO ENTRY</t>
  </si>
  <si>
    <t>PRODUCTO ANUAL - YEARLY PRODUCT</t>
  </si>
  <si>
    <t>Año-Year 2021</t>
  </si>
  <si>
    <t>Año-Year 2022</t>
  </si>
  <si>
    <t>Año-Year 2023</t>
  </si>
  <si>
    <t>Año-Year 2024</t>
  </si>
  <si>
    <t>Año-Year 2025</t>
  </si>
  <si>
    <t>Ofertada kWh/día a 0º C - Offered kWh/day at 0º C</t>
  </si>
  <si>
    <t>Asignada kWh/día a 0º C - Allocated kWh/day at 0º C</t>
  </si>
  <si>
    <t>-</t>
  </si>
  <si>
    <t>Ofertada kWh/h a 25º C - Offered kWh/h at 25º C</t>
  </si>
  <si>
    <t>Asignada kWh/h a 25º C - Allocated kWh/h at 25º C</t>
  </si>
  <si>
    <t>Porcentaje Asignación - Allocated Percentage</t>
  </si>
  <si>
    <t>Escalón de Precio - Price Step: 0.0</t>
  </si>
  <si>
    <t>Asignada en c€/kWh/h/año a 25º  
-
 Allocated c€/kWh/h/year at 25º</t>
  </si>
  <si>
    <t>Asignada en €/kWh/día/año a 0º 
-
 Allocated €/kWh/day/year at 0º</t>
  </si>
  <si>
    <t>Tarifa Regulada a Subir por Enagás - Enagas Regulated Tariff</t>
  </si>
  <si>
    <t>Prima a Facturar por Enagás - Enagas Premium</t>
  </si>
  <si>
    <t>VIP IBÉRICO SALIDA - VIP IBERICO EXIT</t>
  </si>
  <si>
    <t>CAPACIDAD DE PRODUCTOS TRIMESTRALES OFERTADOS EN AGOSTO 2021 - QUARTERLY PRODUCTS OFFERED IN AUGUST 2021</t>
  </si>
  <si>
    <t>PRODUCTO TRIMESTRAL - QUARTERLY PRODUCT</t>
  </si>
  <si>
    <t>Trimestre 1 - Quarter 1</t>
  </si>
  <si>
    <t>Trimestre 2 - Quarter 2</t>
  </si>
  <si>
    <t>Trimestre 3 - Quarter 3</t>
  </si>
  <si>
    <t>Trimestre 4 - Quarter 4</t>
  </si>
  <si>
    <t>c€/kWh/h/trimestre a 25º 
-
 c€/kWh/h/quarter at 25º</t>
  </si>
  <si>
    <t>€/kWh/día/año a 0º 
-
€/kWh/day/year at 0º</t>
  </si>
  <si>
    <t>Tarifa Regulada a Subir por Enagás  2021 - Enagas Regulated Tariff</t>
  </si>
  <si>
    <t>Prima a Facturar por Enagás - Enagas Surcharge</t>
  </si>
  <si>
    <t>CAPACIDAD DE PRODUCTOS MENSUALES OCTUBRE 2021 - MONTHLY PRODUCTS CAPACITY OFFERED IN OCTOBER 2021</t>
  </si>
  <si>
    <t>PRODUCTO MENSUAL - MONTHLY PRODUCT</t>
  </si>
  <si>
    <t>Octubre - October 2021</t>
  </si>
  <si>
    <t>Asignada en c€/kWh/h/mes a 25º  
-
 Allocated c€/kWh/h/month at 25º</t>
  </si>
  <si>
    <t>Tarifa Regulada a Subir por Enagás - Enagas Regulated Tariff to upload</t>
  </si>
  <si>
    <t>Prima a Facturar por Enagás  - Enagas Premium</t>
  </si>
  <si>
    <t>Asignada en c€/kWh/día/año a 0º 
-
 Allocated c€/kWh/day/year at 0º</t>
  </si>
  <si>
    <t>CAPACIDAD DE PRODUCTOS MENSUALES NOVIEMBRE 2021 - MONTHLY PRODUCTS CAPACITY OFFERED IN NOVEMBER 2021</t>
  </si>
  <si>
    <t>Noviembre - November 2021</t>
  </si>
  <si>
    <t>CAPACIDAD DE PRODUCTOS TRIMESTRALES OFERTADOS EN OCTUBRE 2021 - QUARTERLY PRODUCTS OFFERED IN OCTOBER 2021</t>
  </si>
  <si>
    <t>€/kWh/día/año a 0º 
-
 €/kWh/day/year at 0º</t>
  </si>
  <si>
    <t>CAPACIDAD DE PRODUCTOS MENSUALES DICIEMBRE 2021 - MONTHLY PRODUCTS CAPACITY OFFERED IN DECEMBER 2021</t>
  </si>
  <si>
    <t>Diciembre - December 2021</t>
  </si>
  <si>
    <t>CAPACIDAD DE PRODUCTOS MENSUALES ENERO 2022 - MONTHLY PRODUCTS CAPACITY OFFERED IN JANUARY 2022</t>
  </si>
  <si>
    <t>Enero - January 2022</t>
  </si>
  <si>
    <t>CAPACIDAD DE PRODUCTOS MENSUALES FEBRERO 2022 - MONTHLY PRODUCTS CAPACITY OFFERED IN FEBRUARY 2022</t>
  </si>
  <si>
    <t>Febrero - February 2022</t>
  </si>
  <si>
    <t>CAPACIDAD DE PRODUCTOS TRIMESTRALES OFERTADOS EN ENERO 2022 - QUARTERLY PRODUCTS OFFERED IN JANUARY 2022</t>
  </si>
  <si>
    <t>CAPACIDAD DE PRODUCTOS MENSUALES MARZO 2022 - MONTHLY PRODUCTS CAPACITY OFFERED IN MARCH 2022</t>
  </si>
  <si>
    <t>Marzo - March 2022</t>
  </si>
  <si>
    <t>CAPACIDAD DE PRODUCTOS MENSUALES ABRIL 2022 - MONTHLY PRODUCTS CAPACITY OFFERED IN APRIL 2022</t>
  </si>
  <si>
    <t>Abril - April 2022</t>
  </si>
  <si>
    <t>CAPACIDAD DE PRODUCTOS MENSUALES MAYO 2022 - MONTHLY PRODUCTS CAPACITY OFFERED IN MAY 2022</t>
  </si>
  <si>
    <t>Mayo - May 2022</t>
  </si>
  <si>
    <t>CAPACIDAD DE PRODUCTOS MENSUALES JUNIO 2022 - MONTHLY PRODUCTS CAPACITY OFFERED IN JUNE 2022</t>
  </si>
  <si>
    <t>Junio - June 2022</t>
  </si>
  <si>
    <t>CAPACIDAD DE PRODUCTOS ANUALES 2022 - YEARLY PRODUCTS CAPACITY 2022</t>
  </si>
  <si>
    <t>Año-Year 2026</t>
  </si>
  <si>
    <t>CAPACIDAD DE PRODUCTOS MENSUALES JULIO 2022 - MONTHLY PRODUCTS CAPACITY OFFERED IN JULY 2022</t>
  </si>
  <si>
    <t>Julio - July 2022</t>
  </si>
  <si>
    <t>CAPACIDAD DE PRODUCTOS MENSUALES AGOSTO 2022 - MONTHLY PRODUCTS CAPACITY OFFERED IN AUGUST 2022</t>
  </si>
  <si>
    <t>Agosto - August 2022</t>
  </si>
  <si>
    <t>CAPACIDAD DE PRODUCTOS TRIMESTRALES OFERTADOS EN JULIO 2022 - QUARTERLY PRODUCTS OFFERED IN JULY 2022</t>
  </si>
  <si>
    <t>CAPACIDAD DE PRODUCTOS MENSUALES SEPTIEMBRE 2022 - MONTHLY PRODUCTS CAPACITY OFFERED IN SEPTEMBRE 2022</t>
  </si>
  <si>
    <t>Septiembre - Septembre 2022</t>
  </si>
  <si>
    <t>CAPACIDAD DE PRODUCTOS MENSUALES OCTUBRE 2022 - MONTHLY PRODUCTS CAPACITY OFFERED IN OCTOBER 2022</t>
  </si>
  <si>
    <t>Octubre - October 2022</t>
  </si>
  <si>
    <t>CAPACIDAD DE PRODUCTOS MENSUALES NOVIEMBRE 2022 - MONTHLY PRODUCTS CAPACITY OFFERED IN NOVEMBER 2022</t>
  </si>
  <si>
    <t>Noviembre - November 2022</t>
  </si>
  <si>
    <t>CAPACIDAD DE PRODUCTOS TRIMESTRALES OFERTADOS EN OCTUBRE 2022 - QUARTERLY PRODUCTS OFFERED IN OCTOBER 2022</t>
  </si>
  <si>
    <t>CAPACIDAD DE PRODUCTOS MENSUALES DICIEMBRE 2022 - MONTHLY PRODUCTS CAPACITY OFFERED IN DECEMBER 2022</t>
  </si>
  <si>
    <t>Diciembre - December 2022</t>
  </si>
  <si>
    <t>CAPACIDAD DE PRODUCTOS MENSUALES ENERO 2023 - MONTHLY PRODUCTS CAPACITY OFFERED IN JANUARY 2023</t>
  </si>
  <si>
    <t>Enero - January 2023</t>
  </si>
  <si>
    <t>CAPACIDAD DE PRODUCTOS MENSUALES FEBRERO 2023 - MONTHLY PRODUCTS CAPACITY OFFERED IN FEBRUARY 2023</t>
  </si>
  <si>
    <t>Febrero - February 2023</t>
  </si>
  <si>
    <t>CAPACIDAD DE PRODUCTOS TRIMESTRALES OFERTADOS EN ENERO 2023 - QUARTERLY PRODUCTS OFFERED IN JANUARY 2023</t>
  </si>
  <si>
    <t>CAPACIDAD DE PRODUCTOS MENSUALES MARZO 2023 - MONTHLY PRODUCTS CAPACITY OFFERED IN MARCH 2023</t>
  </si>
  <si>
    <t>Marzo - March 2023</t>
  </si>
  <si>
    <t>CAPACIDAD DE PRODUCTOS MENSUALES ABRIL 2023 - MONTHLY PRODUCTS CAPACITY OFFERED IN APRIL 2023</t>
  </si>
  <si>
    <t>Abril - April 2023</t>
  </si>
  <si>
    <t>CAPACIDAD DE PRODUCTOS MENSUALES MAYO 2023 - MONTHLY PRODUCTS CAPACITY OFFERED IN MAY 2023</t>
  </si>
  <si>
    <t>Mayo - May 2023</t>
  </si>
  <si>
    <t>CAPACIDAD DE PRODUCTOS TRIMESTRALES OFERTADOS EN MAYO 2023 - QUARTERLY PRODUCTS OFFERED IN MAY 2023</t>
  </si>
  <si>
    <t>CAPACIDAD DE PRODUCTOS MENSUALES JUNIO 2023 - MONTHLY PRODUCTS CAPACITY OFFERED IN JUNE 2023</t>
  </si>
  <si>
    <t>Junio - June 2023</t>
  </si>
  <si>
    <t>CAPACIDAD DE PRODUCTOS ANUALES 2023 - YEARLY PRODUCTS CAPACITY 2023</t>
  </si>
  <si>
    <t>Año-Year 2027</t>
  </si>
  <si>
    <t>CAPACIDAD DE PRODUCTOS MENSUALES JULIO 2023 - MONTHLY PRODUCTS CAPACITY OFFERED IN JULY 2023</t>
  </si>
  <si>
    <t>Julio - July 2023</t>
  </si>
  <si>
    <t>CAPACIDAD DE PRODUCTOS MENSUALES AGOSTO 2023 - MONTHLY PRODUCTS CAPACITY OFFERED IN AUGUST 2023</t>
  </si>
  <si>
    <t>Agosto - August 2023</t>
  </si>
  <si>
    <t>CAPACIDAD DE PRODUCTOS TRIMESTRALES OFERTADOS EN JULIO 2023 - QUARTERLY PRODUCTS OFFERED IN JULY 2023</t>
  </si>
  <si>
    <t>Tarifa Regulada a Subir por Enagás  2023 - Enagas Regulated Tariff</t>
  </si>
  <si>
    <t>CAPACIDAD DE PRODUCTOS MENSUALES SEPTIEMBRE 2023 - MONTHLY PRODUCTS CAPACITY OFFERED IN SEPTEMBER 2023</t>
  </si>
  <si>
    <t>Septiembre - September 2023</t>
  </si>
  <si>
    <t>CAPACIDAD DE PRODUCTOS MENSUALES OCTUBRE 2023 - MONTHLY PRODUCTS CAPACITY OFFERED IN OCTOBER 2023</t>
  </si>
  <si>
    <t>Octubre - October 2023</t>
  </si>
  <si>
    <t>CAPACIDAD DE PRODUCTOS ANUALES OFERTADOS EN 2020 - YEARLY PRODUCTS CAPACITY OFFERED IN 2020</t>
  </si>
  <si>
    <t>Capacidad Firme Coordinada</t>
  </si>
  <si>
    <t>Año 2020 - Year 2020</t>
  </si>
  <si>
    <t>Año 2021 - Year 2021</t>
  </si>
  <si>
    <t>Año 2022 - Year 2022</t>
  </si>
  <si>
    <t>Año 2023 - Year 2023</t>
  </si>
  <si>
    <t>Año 2024 - Year 2024</t>
  </si>
  <si>
    <t>Asignada en c€/kWh/día/mes a 0º 
-
 Allocated c€/kWh/day/month at 0º</t>
  </si>
  <si>
    <t>Año 2022 - Year 2023</t>
  </si>
  <si>
    <t>Año 2022 - Year 2024</t>
  </si>
  <si>
    <t>CAPACIDAD DE PRODUCTOS TRIMESTRALES OFERTADOS EN MES 2020 - QUARTERLY PRODUCTS CAPACITY OFFERED IN MONTH 2020</t>
  </si>
  <si>
    <t>Tarifa Regulada a Subir por Enagás  2020 - Enagas Regulated Tariff to upload in 2020</t>
  </si>
  <si>
    <t>Prima a Facturar por Enagás 2020 - Enagas Premium 2020</t>
  </si>
  <si>
    <t>CAPACIDAD DE PRODUCTOS MENSUALES MES 2020 - MONTHLY PRODUCTS CAPACITY OFFERED IN MONTH 2020</t>
  </si>
  <si>
    <t>Mes - Month 2020</t>
  </si>
  <si>
    <t>Tarifa Regulada a Subir por Enagás Mes 2020 - Enagas Regulated Tariff to upload in Month 2020</t>
  </si>
  <si>
    <t>Prima a Facturar por Enagás Mes 2020 - Enagas Premium Month 2020</t>
  </si>
  <si>
    <t>CAPACIDAD DE PRODUCTOS MENSUALES NOVIEMBRE 2023 - MONTHLY PRODUCTS CAPACITY OFFERED IN NOVEMBER 2023</t>
  </si>
  <si>
    <t>Noviembre - November 2023</t>
  </si>
  <si>
    <t>CAPACIDAD DE PRODUCTOS MENSUALES DICIEMBRE 2023 - MONTHLY PRODUCTS CAPACITY OFFERED IN DECEMBER 2023</t>
  </si>
  <si>
    <t>Diciembre - December 2023</t>
  </si>
  <si>
    <t>CAPACIDAD DE PRODUCTOS MENSUALES ENERO 2024 - MONTHLY PRODUCTS CAPACITY OFFERED IN JANUARY 2024</t>
  </si>
  <si>
    <t>Enero - January 2024</t>
  </si>
  <si>
    <t>CAPACIDAD DE PRODUCTOS MENSUALES FEBRERO 2024 - MONTHLY PRODUCTS CAPACITY OFFERED IN FEBRUARY 2024</t>
  </si>
  <si>
    <t>Febrero - February 2024</t>
  </si>
  <si>
    <t>CAPACIDAD DE PRODUCTOS TRIMESTRALES OFERTADOS EN FEBRERO 2024 - QUARTERLY PRODUCTS OFFERED IN FEBRUARY 2024</t>
  </si>
  <si>
    <t>Tarifa Regulada a Subir por Enagás  2024 - Enagas Regulated Tariff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</si>
</sst>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\ _€_-;\-* #,##0.00\ _€_-;_-* &quot;-&quot;??\ _€_-;_-@_-"/>
    <numFmt numFmtId="164" formatCode="0.0"/>
    <numFmt numFmtId="165" formatCode="_-* #,##0\ _€_-;\-* #,##0\ _€_-;_-* &quot;-&quot;??\ _€_-;_-@_-"/>
    <numFmt numFmtId="166" formatCode="_-* #,##0.000\ _€_-;\-* #,##0.000\ _€_-;_-* &quot;-&quot;??\ _€_-;_-@_-"/>
    <numFmt numFmtId="167" formatCode="_-* #,##0.0000\ _€_-;\-* #,##0.0000\ _€_-;_-* &quot;-&quot;??\ _€_-;_-@_-"/>
    <numFmt numFmtId="168" formatCode="_-* #,##0.00000\ _€_-;\-* #,##0.00000\ _€_-;_-* &quot;-&quot;??\ _€_-;_-@_-"/>
    <numFmt numFmtId="169" formatCode="0.0000%"/>
    <numFmt numFmtId="170" formatCode="[$-40A]d&quot; de &quot;mmmm&quot; de &quot;yyyy;@"/>
  </numFmts>
  <fonts count="25">
    <font>
      <sz val="11"/>
      <color theme="1"/>
      <name val="Calibri"/>
      <family val="2"/>
      <scheme val="minor"/>
    </font>
    <font>
      <b/>
      <sz val="11"/>
      <color rgb="FF007AAE"/>
      <name val="Verdana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Verdana"/>
      <family val="2"/>
    </font>
    <font>
      <sz val="11"/>
      <name val="Verdana"/>
      <family val="2"/>
    </font>
    <font>
      <sz val="11"/>
      <name val="Calibri"/>
      <family val="2"/>
      <scheme val="minor"/>
    </font>
    <font>
      <b/>
      <sz val="11"/>
      <name val="Verdana"/>
      <family val="2"/>
    </font>
    <font>
      <b/>
      <sz val="16"/>
      <color rgb="FF007AAE"/>
      <name val="Verdana"/>
      <family val="2"/>
    </font>
    <font>
      <b/>
      <sz val="12"/>
      <color rgb="FF007AAE"/>
      <name val="Verdana"/>
      <family val="2"/>
    </font>
    <font>
      <b/>
      <sz val="12"/>
      <color rgb="FF9CB700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  <font>
      <b/>
      <sz val="18"/>
      <color theme="0"/>
      <name val="Verdana"/>
      <family val="2"/>
    </font>
    <font>
      <b/>
      <sz val="12"/>
      <color rgb="FF63666A"/>
      <name val="Verdana"/>
      <family val="2"/>
    </font>
    <font>
      <b/>
      <sz val="11"/>
      <color theme="0"/>
      <name val="Verdana"/>
      <family val="2"/>
    </font>
    <font>
      <sz val="11"/>
      <color theme="0"/>
      <name val="Verdana"/>
      <family val="2"/>
    </font>
    <font>
      <sz val="11"/>
      <color rgb="FF63666A"/>
      <name val="Verdana"/>
      <family val="2"/>
    </font>
    <font>
      <b/>
      <sz val="11"/>
      <color rgb="FF63666A"/>
      <name val="Verdana"/>
      <family val="2"/>
    </font>
    <font>
      <b/>
      <sz val="12"/>
      <color theme="0"/>
      <name val="Verdana"/>
      <family val="2"/>
    </font>
    <font>
      <sz val="11"/>
      <color rgb="FF9CB700"/>
      <name val="Verdana"/>
      <family val="2"/>
    </font>
    <font>
      <sz val="11"/>
      <color rgb="FF000000"/>
      <name val="Inherit"/>
    </font>
    <font>
      <sz val="11"/>
      <color rgb="FF007AAE"/>
      <name val="Verdana"/>
      <family val="2"/>
    </font>
    <font>
      <b/>
      <sz val="18"/>
      <color rgb="FF007AAE"/>
      <name val="Verdana"/>
      <family val="2"/>
    </font>
    <font>
      <sz val="12"/>
      <color rgb="FF353535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rgb="FF007AAE"/>
        <bgColor indexed="64"/>
      </patternFill>
    </fill>
    <fill>
      <patternFill patternType="solid">
        <fgColor rgb="FF63666A"/>
        <bgColor indexed="64"/>
      </patternFill>
    </fill>
  </fills>
  <borders count="14">
    <border>
      <left/>
      <right/>
      <top/>
      <bottom/>
      <diagonal/>
    </border>
    <border>
      <left style="thick">
        <color rgb="FF007AAE"/>
      </left>
      <right style="thick">
        <color rgb="FF007AAE"/>
      </right>
      <top style="thick">
        <color rgb="FF007AAE"/>
      </top>
      <bottom style="thick">
        <color rgb="FF007AAE"/>
      </bottom>
      <diagonal/>
    </border>
    <border>
      <left style="thick">
        <color rgb="FF63666A"/>
      </left>
      <right style="thick">
        <color rgb="FF007AAE"/>
      </right>
      <top style="thick">
        <color rgb="FF63666A"/>
      </top>
      <bottom style="thick">
        <color rgb="FF63666A"/>
      </bottom>
      <diagonal/>
    </border>
    <border>
      <left style="medium">
        <color rgb="FF007AAE"/>
      </left>
      <right style="medium">
        <color rgb="FF007AAE"/>
      </right>
      <top style="medium">
        <color rgb="FF007AAE"/>
      </top>
      <bottom style="medium">
        <color rgb="FF007AAE"/>
      </bottom>
      <diagonal/>
    </border>
    <border>
      <left style="medium">
        <color rgb="FF63666A"/>
      </left>
      <right style="medium">
        <color rgb="FF007AAE"/>
      </right>
      <top style="medium">
        <color rgb="FF63666A"/>
      </top>
      <bottom style="medium">
        <color rgb="FF63666A"/>
      </bottom>
      <diagonal/>
    </border>
    <border>
      <left style="thick">
        <color rgb="FF007AAE"/>
      </left>
      <right/>
      <top style="thick">
        <color rgb="FF007AAE"/>
      </top>
      <bottom style="thick">
        <color rgb="FF007AAE"/>
      </bottom>
      <diagonal/>
    </border>
    <border>
      <left/>
      <right style="thick">
        <color rgb="FF007AAE"/>
      </right>
      <top style="thick">
        <color rgb="FF007AAE"/>
      </top>
      <bottom style="thick">
        <color rgb="FF007AAE"/>
      </bottom>
      <diagonal/>
    </border>
    <border>
      <left style="thick">
        <color rgb="FF007AAE"/>
      </left>
      <right style="thick">
        <color rgb="FF9CB700"/>
      </right>
      <top style="thick">
        <color rgb="FF007AAE"/>
      </top>
      <bottom style="thick">
        <color rgb="FF007AAE"/>
      </bottom>
      <diagonal/>
    </border>
    <border>
      <left style="thick">
        <color rgb="FF9CB700"/>
      </left>
      <right style="thick">
        <color rgb="FF007AAE"/>
      </right>
      <top style="thick">
        <color rgb="FF007AAE"/>
      </top>
      <bottom style="thick">
        <color rgb="FF007AAE"/>
      </bottom>
      <diagonal/>
    </border>
    <border>
      <left style="thick">
        <color rgb="FF007AAE"/>
      </left>
      <right/>
      <top/>
      <bottom style="thick">
        <color rgb="FF007AAE"/>
      </bottom>
      <diagonal/>
    </border>
    <border>
      <left/>
      <right/>
      <top style="thick">
        <color rgb="FF007AAE"/>
      </top>
      <bottom style="thick">
        <color rgb="FF007AAE"/>
      </bottom>
      <diagonal/>
    </border>
    <border>
      <left/>
      <right/>
      <top/>
      <bottom style="thick">
        <color rgb="FF007AAE"/>
      </bottom>
      <diagonal/>
    </border>
    <border>
      <left style="thick">
        <color rgb="FF007AAE"/>
      </left>
      <right/>
      <top/>
      <bottom/>
      <diagonal/>
    </border>
    <border>
      <left/>
      <right style="thick">
        <color rgb="FF007AAE"/>
      </right>
      <top/>
      <bottom style="thick">
        <color rgb="FF007AAE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98">
    <xf numFmtId="0" fontId="0" fillId="0" borderId="0" xfId="0"/>
    <xf numFmtId="49" fontId="1" fillId="0" borderId="0" xfId="0" applyNumberFormat="1" applyFont="1" applyAlignment="1">
      <alignment horizontal="justify" vertical="center" wrapText="1"/>
    </xf>
    <xf numFmtId="49" fontId="0" fillId="0" borderId="0" xfId="0" applyNumberFormat="1" applyAlignment="1">
      <alignment horizontal="justify" vertical="center" wrapText="1"/>
    </xf>
    <xf numFmtId="49" fontId="3" fillId="0" borderId="0" xfId="1" applyNumberFormat="1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49" fontId="4" fillId="0" borderId="0" xfId="0" applyNumberFormat="1" applyFont="1" applyAlignment="1">
      <alignment horizontal="justify" vertical="center" wrapText="1"/>
    </xf>
    <xf numFmtId="49" fontId="5" fillId="0" borderId="0" xfId="0" applyNumberFormat="1" applyFont="1" applyAlignment="1">
      <alignment horizontal="justify" vertical="center" wrapText="1"/>
    </xf>
    <xf numFmtId="49" fontId="6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0" fillId="0" borderId="0" xfId="0" applyFont="1"/>
    <xf numFmtId="0" fontId="11" fillId="0" borderId="0" xfId="0" applyFont="1"/>
    <xf numFmtId="165" fontId="10" fillId="0" borderId="0" xfId="0" applyNumberFormat="1" applyFont="1"/>
    <xf numFmtId="165" fontId="0" fillId="0" borderId="0" xfId="0" applyNumberFormat="1"/>
    <xf numFmtId="49" fontId="14" fillId="0" borderId="0" xfId="0" applyNumberFormat="1" applyFont="1" applyAlignment="1">
      <alignment horizontal="left" vertical="center" wrapText="1"/>
    </xf>
    <xf numFmtId="49" fontId="15" fillId="3" borderId="2" xfId="0" applyNumberFormat="1" applyFont="1" applyFill="1" applyBorder="1" applyAlignment="1">
      <alignment horizontal="center" vertical="center" wrapText="1"/>
    </xf>
    <xf numFmtId="49" fontId="16" fillId="3" borderId="2" xfId="0" applyNumberFormat="1" applyFont="1" applyFill="1" applyBorder="1" applyAlignment="1">
      <alignment vertical="center" wrapText="1"/>
    </xf>
    <xf numFmtId="166" fontId="17" fillId="0" borderId="1" xfId="2" applyNumberFormat="1" applyFont="1" applyBorder="1" applyAlignment="1">
      <alignment vertical="center"/>
    </xf>
    <xf numFmtId="166" fontId="17" fillId="0" borderId="1" xfId="2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49" fontId="15" fillId="2" borderId="3" xfId="0" applyNumberFormat="1" applyFont="1" applyFill="1" applyBorder="1" applyAlignment="1">
      <alignment horizontal="center" vertical="center" wrapText="1"/>
    </xf>
    <xf numFmtId="49" fontId="15" fillId="3" borderId="4" xfId="0" applyNumberFormat="1" applyFont="1" applyFill="1" applyBorder="1" applyAlignment="1">
      <alignment horizontal="center" vertical="center" wrapText="1"/>
    </xf>
    <xf numFmtId="49" fontId="16" fillId="3" borderId="4" xfId="0" applyNumberFormat="1" applyFont="1" applyFill="1" applyBorder="1" applyAlignment="1">
      <alignment horizontal="center" vertical="center" wrapText="1"/>
    </xf>
    <xf numFmtId="167" fontId="17" fillId="0" borderId="1" xfId="2" applyNumberFormat="1" applyFont="1" applyBorder="1" applyAlignment="1">
      <alignment vertical="center"/>
    </xf>
    <xf numFmtId="168" fontId="17" fillId="0" borderId="1" xfId="2" applyNumberFormat="1" applyFont="1" applyBorder="1" applyAlignment="1">
      <alignment horizontal="center" vertical="center"/>
    </xf>
    <xf numFmtId="167" fontId="17" fillId="0" borderId="1" xfId="2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vertical="center" wrapText="1"/>
    </xf>
    <xf numFmtId="14" fontId="20" fillId="0" borderId="0" xfId="0" applyNumberFormat="1" applyFont="1" applyAlignment="1">
      <alignment vertical="center" wrapText="1"/>
    </xf>
    <xf numFmtId="49" fontId="14" fillId="0" borderId="0" xfId="0" applyNumberFormat="1" applyFont="1" applyAlignment="1">
      <alignment horizontal="left" vertical="center"/>
    </xf>
    <xf numFmtId="49" fontId="16" fillId="3" borderId="2" xfId="0" applyNumberFormat="1" applyFont="1" applyFill="1" applyBorder="1" applyAlignment="1">
      <alignment vertical="center"/>
    </xf>
    <xf numFmtId="49" fontId="15" fillId="3" borderId="2" xfId="0" applyNumberFormat="1" applyFont="1" applyFill="1" applyBorder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 wrapText="1"/>
    </xf>
    <xf numFmtId="166" fontId="17" fillId="0" borderId="0" xfId="2" applyNumberFormat="1" applyFont="1" applyFill="1" applyBorder="1" applyAlignment="1">
      <alignment vertical="center"/>
    </xf>
    <xf numFmtId="167" fontId="17" fillId="0" borderId="0" xfId="2" applyNumberFormat="1" applyFont="1" applyFill="1" applyBorder="1" applyAlignment="1">
      <alignment horizontal="center" vertical="center"/>
    </xf>
    <xf numFmtId="166" fontId="17" fillId="0" borderId="0" xfId="2" applyNumberFormat="1" applyFont="1" applyFill="1" applyBorder="1" applyAlignment="1">
      <alignment horizontal="center" vertical="center"/>
    </xf>
    <xf numFmtId="167" fontId="17" fillId="0" borderId="0" xfId="2" applyNumberFormat="1" applyFont="1" applyFill="1" applyBorder="1" applyAlignment="1">
      <alignment vertical="center"/>
    </xf>
    <xf numFmtId="3" fontId="21" fillId="0" borderId="0" xfId="0" applyNumberFormat="1" applyFont="1"/>
    <xf numFmtId="3" fontId="10" fillId="0" borderId="0" xfId="0" applyNumberFormat="1" applyFont="1"/>
    <xf numFmtId="165" fontId="17" fillId="0" borderId="0" xfId="2" applyNumberFormat="1" applyFont="1" applyFill="1" applyBorder="1" applyAlignment="1">
      <alignment horizontal="center" vertical="center"/>
    </xf>
    <xf numFmtId="49" fontId="16" fillId="0" borderId="0" xfId="0" applyNumberFormat="1" applyFont="1" applyAlignment="1">
      <alignment horizontal="center" vertical="center" wrapText="1"/>
    </xf>
    <xf numFmtId="49" fontId="22" fillId="0" borderId="0" xfId="0" applyNumberFormat="1" applyFont="1" applyAlignment="1">
      <alignment vertical="center" wrapText="1"/>
    </xf>
    <xf numFmtId="49" fontId="16" fillId="0" borderId="0" xfId="0" applyNumberFormat="1" applyFont="1" applyAlignment="1">
      <alignment vertical="center" wrapText="1"/>
    </xf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49" fontId="16" fillId="2" borderId="1" xfId="0" applyNumberFormat="1" applyFont="1" applyFill="1" applyBorder="1" applyAlignment="1">
      <alignment horizontal="center" vertical="center" wrapText="1"/>
    </xf>
    <xf numFmtId="9" fontId="18" fillId="0" borderId="0" xfId="3" applyFont="1" applyFill="1" applyBorder="1" applyAlignment="1">
      <alignment horizontal="center" vertical="center"/>
    </xf>
    <xf numFmtId="170" fontId="17" fillId="0" borderId="3" xfId="0" applyNumberFormat="1" applyFont="1" applyBorder="1" applyAlignment="1">
      <alignment horizontal="center" vertical="center"/>
    </xf>
    <xf numFmtId="165" fontId="17" fillId="0" borderId="1" xfId="2" applyNumberFormat="1" applyFont="1" applyBorder="1" applyAlignment="1">
      <alignment horizontal="center" vertical="center"/>
    </xf>
    <xf numFmtId="165" fontId="18" fillId="0" borderId="1" xfId="2" applyNumberFormat="1" applyFont="1" applyBorder="1" applyAlignment="1">
      <alignment horizontal="center" vertical="center"/>
    </xf>
    <xf numFmtId="165" fontId="17" fillId="0" borderId="5" xfId="2" applyNumberFormat="1" applyFont="1" applyBorder="1" applyAlignment="1">
      <alignment vertical="center"/>
    </xf>
    <xf numFmtId="9" fontId="18" fillId="0" borderId="1" xfId="3" applyFont="1" applyBorder="1" applyAlignment="1">
      <alignment horizontal="center" vertical="center"/>
    </xf>
    <xf numFmtId="166" fontId="17" fillId="0" borderId="1" xfId="2" applyNumberFormat="1" applyFont="1" applyBorder="1" applyAlignment="1">
      <alignment horizontal="center" vertical="center" wrapText="1"/>
    </xf>
    <xf numFmtId="49" fontId="23" fillId="0" borderId="0" xfId="0" applyNumberFormat="1" applyFont="1" applyAlignment="1">
      <alignment vertical="center" wrapText="1"/>
    </xf>
    <xf numFmtId="170" fontId="0" fillId="0" borderId="0" xfId="0" applyNumberFormat="1"/>
    <xf numFmtId="167" fontId="17" fillId="0" borderId="1" xfId="2" applyNumberFormat="1" applyFont="1" applyBorder="1" applyAlignment="1">
      <alignment vertical="center" wrapText="1"/>
    </xf>
    <xf numFmtId="3" fontId="24" fillId="0" borderId="0" xfId="0" applyNumberFormat="1" applyFont="1"/>
    <xf numFmtId="49" fontId="16" fillId="2" borderId="1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165" fontId="17" fillId="0" borderId="5" xfId="2" applyNumberFormat="1" applyFont="1" applyBorder="1" applyAlignment="1">
      <alignment horizontal="center" vertical="center"/>
    </xf>
    <xf numFmtId="165" fontId="17" fillId="0" borderId="6" xfId="2" applyNumberFormat="1" applyFont="1" applyBorder="1" applyAlignment="1">
      <alignment horizontal="center" vertical="center"/>
    </xf>
    <xf numFmtId="9" fontId="18" fillId="0" borderId="5" xfId="3" applyFont="1" applyBorder="1" applyAlignment="1">
      <alignment horizontal="center" vertical="center"/>
    </xf>
    <xf numFmtId="9" fontId="18" fillId="0" borderId="6" xfId="3" applyFont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49" fontId="23" fillId="0" borderId="0" xfId="0" applyNumberFormat="1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165" fontId="17" fillId="0" borderId="5" xfId="2" applyNumberFormat="1" applyFont="1" applyFill="1" applyBorder="1" applyAlignment="1">
      <alignment horizontal="center" vertical="center"/>
    </xf>
    <xf numFmtId="165" fontId="17" fillId="0" borderId="6" xfId="2" applyNumberFormat="1" applyFont="1" applyFill="1" applyBorder="1" applyAlignment="1">
      <alignment horizontal="center" vertical="center"/>
    </xf>
    <xf numFmtId="49" fontId="16" fillId="2" borderId="5" xfId="0" applyNumberFormat="1" applyFont="1" applyFill="1" applyBorder="1" applyAlignment="1">
      <alignment horizontal="center" vertical="center" wrapText="1"/>
    </xf>
    <xf numFmtId="49" fontId="16" fillId="2" borderId="6" xfId="0" applyNumberFormat="1" applyFont="1" applyFill="1" applyBorder="1" applyAlignment="1">
      <alignment horizontal="center" vertical="center" wrapText="1"/>
    </xf>
    <xf numFmtId="49" fontId="15" fillId="2" borderId="11" xfId="0" applyNumberFormat="1" applyFont="1" applyFill="1" applyBorder="1" applyAlignment="1">
      <alignment horizontal="center" vertical="center" wrapText="1"/>
    </xf>
    <xf numFmtId="49" fontId="15" fillId="2" borderId="13" xfId="0" applyNumberFormat="1" applyFont="1" applyFill="1" applyBorder="1" applyAlignment="1">
      <alignment horizontal="center" vertical="center" wrapText="1"/>
    </xf>
    <xf numFmtId="10" fontId="18" fillId="0" borderId="5" xfId="3" applyNumberFormat="1" applyFont="1" applyBorder="1" applyAlignment="1">
      <alignment horizontal="center" vertical="center"/>
    </xf>
    <xf numFmtId="10" fontId="18" fillId="0" borderId="6" xfId="3" applyNumberFormat="1" applyFont="1" applyBorder="1" applyAlignment="1">
      <alignment horizontal="center" vertical="center"/>
    </xf>
    <xf numFmtId="165" fontId="17" fillId="0" borderId="0" xfId="2" applyNumberFormat="1" applyFont="1" applyBorder="1" applyAlignment="1">
      <alignment horizontal="center" vertical="center" wrapText="1"/>
    </xf>
    <xf numFmtId="165" fontId="17" fillId="0" borderId="7" xfId="2" applyNumberFormat="1" applyFont="1" applyFill="1" applyBorder="1" applyAlignment="1">
      <alignment horizontal="center" vertical="center"/>
    </xf>
    <xf numFmtId="165" fontId="17" fillId="0" borderId="8" xfId="2" applyNumberFormat="1" applyFont="1" applyFill="1" applyBorder="1" applyAlignment="1">
      <alignment horizontal="center" vertical="center"/>
    </xf>
    <xf numFmtId="0" fontId="0" fillId="0" borderId="0" xfId="0" applyAlignment="1"/>
    <xf numFmtId="165" fontId="17" fillId="0" borderId="5" xfId="2" applyNumberFormat="1" applyFont="1" applyFill="1" applyBorder="1" applyAlignment="1">
      <alignment horizontal="center" vertical="center" wrapText="1"/>
    </xf>
    <xf numFmtId="49" fontId="15" fillId="2" borderId="5" xfId="0" applyNumberFormat="1" applyFont="1" applyFill="1" applyBorder="1" applyAlignment="1">
      <alignment horizontal="center" vertical="center" wrapText="1"/>
    </xf>
    <xf numFmtId="49" fontId="15" fillId="2" borderId="10" xfId="0" applyNumberFormat="1" applyFont="1" applyFill="1" applyBorder="1" applyAlignment="1">
      <alignment horizontal="center" vertical="center" wrapText="1"/>
    </xf>
    <xf numFmtId="49" fontId="15" fillId="2" borderId="6" xfId="0" applyNumberFormat="1" applyFont="1" applyFill="1" applyBorder="1" applyAlignment="1">
      <alignment horizontal="center" vertical="center" wrapText="1"/>
    </xf>
    <xf numFmtId="165" fontId="17" fillId="0" borderId="5" xfId="2" applyNumberFormat="1" applyFont="1" applyBorder="1" applyAlignment="1">
      <alignment horizontal="center" vertical="center" wrapText="1"/>
    </xf>
    <xf numFmtId="49" fontId="16" fillId="2" borderId="5" xfId="0" applyNumberFormat="1" applyFont="1" applyFill="1" applyBorder="1" applyAlignment="1">
      <alignment horizontal="center" vertical="center"/>
    </xf>
    <xf numFmtId="49" fontId="16" fillId="2" borderId="6" xfId="0" applyNumberFormat="1" applyFont="1" applyFill="1" applyBorder="1" applyAlignment="1">
      <alignment horizontal="center" vertical="center"/>
    </xf>
    <xf numFmtId="49" fontId="15" fillId="2" borderId="5" xfId="0" applyNumberFormat="1" applyFont="1" applyFill="1" applyBorder="1" applyAlignment="1">
      <alignment horizontal="center" vertical="center"/>
    </xf>
    <xf numFmtId="49" fontId="15" fillId="2" borderId="10" xfId="0" applyNumberFormat="1" applyFont="1" applyFill="1" applyBorder="1" applyAlignment="1">
      <alignment horizontal="center" vertical="center"/>
    </xf>
    <xf numFmtId="49" fontId="15" fillId="2" borderId="6" xfId="0" applyNumberFormat="1" applyFont="1" applyFill="1" applyBorder="1" applyAlignment="1">
      <alignment horizontal="center" vertical="center"/>
    </xf>
    <xf numFmtId="49" fontId="16" fillId="0" borderId="0" xfId="0" applyNumberFormat="1" applyFont="1" applyAlignment="1">
      <alignment horizontal="center" vertical="center" wrapText="1"/>
    </xf>
    <xf numFmtId="165" fontId="17" fillId="0" borderId="0" xfId="2" applyNumberFormat="1" applyFont="1" applyFill="1" applyBorder="1" applyAlignment="1">
      <alignment horizontal="center" vertical="center"/>
    </xf>
    <xf numFmtId="9" fontId="18" fillId="0" borderId="0" xfId="3" applyFont="1" applyFill="1" applyBorder="1" applyAlignment="1">
      <alignment horizontal="center" vertical="center"/>
    </xf>
    <xf numFmtId="169" fontId="18" fillId="0" borderId="0" xfId="3" applyNumberFormat="1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</cellXfs>
  <cellStyles count="4">
    <cellStyle name="Hipervínculo" xfId="1" builtinId="8"/>
    <cellStyle name="Millares" xfId="2" builtinId="3"/>
    <cellStyle name="Normal" xfId="0" builtinId="0"/>
    <cellStyle name="Porcentaje" xfId="3" builtinId="5"/>
  </cellStyles>
  <dxfs count="0"/>
  <tableStyles count="0" defaultTableStyle="TableStyleMedium2" defaultPivotStyle="PivotStyleLight16"/>
  <colors>
    <mruColors>
      <color rgb="FF63666A"/>
      <color rgb="FF007AAE"/>
      <color rgb="FF19B8FF"/>
      <color rgb="FF9CB700"/>
      <color rgb="FFB9CC0F"/>
      <color rgb="FFB5C95F"/>
      <color rgb="FFAAC878"/>
      <color rgb="FFB1DA6A"/>
      <color rgb="FFA8D7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8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152400</xdr:rowOff>
    </xdr:from>
    <xdr:to>
      <xdr:col>2</xdr:col>
      <xdr:colOff>1</xdr:colOff>
      <xdr:row>5</xdr:row>
      <xdr:rowOff>178557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52400"/>
          <a:ext cx="1352550" cy="978657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31</xdr:row>
      <xdr:rowOff>85725</xdr:rowOff>
    </xdr:from>
    <xdr:to>
      <xdr:col>6</xdr:col>
      <xdr:colOff>809625</xdr:colOff>
      <xdr:row>49</xdr:row>
      <xdr:rowOff>159202</xdr:rowOff>
    </xdr:to>
    <xdr:pic>
      <xdr:nvPicPr>
        <xdr:cNvPr id="4" name="3 Imagen" descr="portada Dossier _mod-A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3363"/>
        <a:stretch>
          <a:fillRect/>
        </a:stretch>
      </xdr:blipFill>
      <xdr:spPr bwMode="auto">
        <a:xfrm>
          <a:off x="28575" y="5991225"/>
          <a:ext cx="5695950" cy="35024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288924</xdr:colOff>
      <xdr:row>0</xdr:row>
      <xdr:rowOff>232833</xdr:rowOff>
    </xdr:from>
    <xdr:ext cx="915206" cy="666750"/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924" y="232833"/>
          <a:ext cx="915206" cy="666750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397FE906-93AC-4EC3-8EA1-3680E8D20E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45D154DC-B105-437D-B415-F9B9AB5B34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95641116-0FE6-4285-A43A-A722C4BAF9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288924</xdr:colOff>
      <xdr:row>0</xdr:row>
      <xdr:rowOff>232833</xdr:rowOff>
    </xdr:from>
    <xdr:ext cx="915206" cy="666750"/>
    <xdr:pic>
      <xdr:nvPicPr>
        <xdr:cNvPr id="2" name="1 Imagen">
          <a:extLst>
            <a:ext uri="{FF2B5EF4-FFF2-40B4-BE49-F238E27FC236}">
              <a16:creationId xmlns:a16="http://schemas.microsoft.com/office/drawing/2014/main" id="{71DCC874-020A-494B-BE1A-333542EBCE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924" y="232833"/>
          <a:ext cx="915206" cy="666750"/>
        </a:xfrm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F410E379-0EBE-4B7F-88C2-1A1E4CF9B0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4AF1A2AB-E9A9-4D2C-8B3D-37E56021F6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9979F35D-6C71-457F-9D07-292CE8C2E6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288924</xdr:colOff>
      <xdr:row>0</xdr:row>
      <xdr:rowOff>232833</xdr:rowOff>
    </xdr:from>
    <xdr:ext cx="915206" cy="666750"/>
    <xdr:pic>
      <xdr:nvPicPr>
        <xdr:cNvPr id="2" name="1 Imagen">
          <a:extLst>
            <a:ext uri="{FF2B5EF4-FFF2-40B4-BE49-F238E27FC236}">
              <a16:creationId xmlns:a16="http://schemas.microsoft.com/office/drawing/2014/main" id="{7AE7A9D0-7332-40DD-A5C0-840703413F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924" y="232833"/>
          <a:ext cx="915206" cy="666750"/>
        </a:xfrm>
        <a:prstGeom prst="rect">
          <a:avLst/>
        </a:prstGeom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6DA8F6E8-BCA0-4D2F-8C75-A43ABE878E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18289</xdr:colOff>
      <xdr:row>0</xdr:row>
      <xdr:rowOff>172163</xdr:rowOff>
    </xdr:from>
    <xdr:to>
      <xdr:col>1</xdr:col>
      <xdr:colOff>637381</xdr:colOff>
      <xdr:row>2</xdr:row>
      <xdr:rowOff>102218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789" y="172163"/>
          <a:ext cx="619092" cy="476155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121836</xdr:colOff>
      <xdr:row>0</xdr:row>
      <xdr:rowOff>137584</xdr:rowOff>
    </xdr:from>
    <xdr:to>
      <xdr:col>1</xdr:col>
      <xdr:colOff>398221</xdr:colOff>
      <xdr:row>2</xdr:row>
      <xdr:rowOff>122863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690705C7-C786-481E-93AA-A16E035014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36" y="137584"/>
          <a:ext cx="771685" cy="594879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16D5D7C5-80E3-44BA-8ED6-C2546AF252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3F71846A-A7B3-42C8-8763-F76A0D6967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288924</xdr:colOff>
      <xdr:row>0</xdr:row>
      <xdr:rowOff>232833</xdr:rowOff>
    </xdr:from>
    <xdr:ext cx="915206" cy="666750"/>
    <xdr:pic>
      <xdr:nvPicPr>
        <xdr:cNvPr id="2" name="1 Imagen">
          <a:extLst>
            <a:ext uri="{FF2B5EF4-FFF2-40B4-BE49-F238E27FC236}">
              <a16:creationId xmlns:a16="http://schemas.microsoft.com/office/drawing/2014/main" id="{0BE95DCE-02A4-4A61-BE4D-328261E2DD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924" y="232833"/>
          <a:ext cx="915206" cy="666750"/>
        </a:xfrm>
        <a:prstGeom prst="rect">
          <a:avLst/>
        </a:prstGeom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C9B28DEE-C86B-436C-BDC4-0FA241FAF7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5F3CD7D7-9D42-48B6-BA92-3D21FDFD2F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7351E751-7A64-493F-BA48-A25FC8FEF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288924</xdr:colOff>
      <xdr:row>0</xdr:row>
      <xdr:rowOff>232833</xdr:rowOff>
    </xdr:from>
    <xdr:ext cx="915206" cy="666750"/>
    <xdr:pic>
      <xdr:nvPicPr>
        <xdr:cNvPr id="2" name="1 Imagen">
          <a:extLst>
            <a:ext uri="{FF2B5EF4-FFF2-40B4-BE49-F238E27FC236}">
              <a16:creationId xmlns:a16="http://schemas.microsoft.com/office/drawing/2014/main" id="{29BCECF0-289F-4E3D-80D5-C5BD6CC5B8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924" y="232833"/>
          <a:ext cx="915206" cy="666750"/>
        </a:xfrm>
        <a:prstGeom prst="rect">
          <a:avLst/>
        </a:prstGeom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801175DB-3413-4E3A-AB8F-F8B401B23B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05" y="126750"/>
          <a:ext cx="857363" cy="724149"/>
        </a:xfrm>
        <a:prstGeom prst="rect">
          <a:avLst/>
        </a:prstGeom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42F63F68-10A7-4E6C-882C-C47FC45A16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860" y="122305"/>
          <a:ext cx="857363" cy="724149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18289</xdr:colOff>
      <xdr:row>0</xdr:row>
      <xdr:rowOff>172163</xdr:rowOff>
    </xdr:from>
    <xdr:to>
      <xdr:col>1</xdr:col>
      <xdr:colOff>637381</xdr:colOff>
      <xdr:row>2</xdr:row>
      <xdr:rowOff>102218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214" y="172163"/>
          <a:ext cx="619092" cy="482505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C9E57544-D5A5-4035-8B8A-FF755090F4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05" y="126750"/>
          <a:ext cx="857363" cy="724149"/>
        </a:xfrm>
        <a:prstGeom prst="rect">
          <a:avLst/>
        </a:prstGeom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288924</xdr:colOff>
      <xdr:row>0</xdr:row>
      <xdr:rowOff>232833</xdr:rowOff>
    </xdr:from>
    <xdr:ext cx="915206" cy="666750"/>
    <xdr:pic>
      <xdr:nvPicPr>
        <xdr:cNvPr id="2" name="1 Imagen">
          <a:extLst>
            <a:ext uri="{FF2B5EF4-FFF2-40B4-BE49-F238E27FC236}">
              <a16:creationId xmlns:a16="http://schemas.microsoft.com/office/drawing/2014/main" id="{F6E527A7-76BB-4FBE-97E2-8BB5CACBA2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924" y="232833"/>
          <a:ext cx="915206" cy="666750"/>
        </a:xfrm>
        <a:prstGeom prst="rect">
          <a:avLst/>
        </a:prstGeom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7BBC731D-2D5E-4624-9208-D0049FF6D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F46541B8-8594-4533-841D-48B622FCB8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A9879F25-5FD1-4E53-A5B3-E7D44061F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860" y="122305"/>
          <a:ext cx="857363" cy="724149"/>
        </a:xfrm>
        <a:prstGeom prst="rect">
          <a:avLst/>
        </a:prstGeom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288924</xdr:colOff>
      <xdr:row>0</xdr:row>
      <xdr:rowOff>232833</xdr:rowOff>
    </xdr:from>
    <xdr:ext cx="915206" cy="666750"/>
    <xdr:pic>
      <xdr:nvPicPr>
        <xdr:cNvPr id="2" name="1 Imagen">
          <a:extLst>
            <a:ext uri="{FF2B5EF4-FFF2-40B4-BE49-F238E27FC236}">
              <a16:creationId xmlns:a16="http://schemas.microsoft.com/office/drawing/2014/main" id="{10E1F904-053E-4287-8223-D71692087C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464" y="231563"/>
          <a:ext cx="915206" cy="666750"/>
        </a:xfrm>
        <a:prstGeom prst="rect">
          <a:avLst/>
        </a:prstGeom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F83E58B5-6813-4B80-8C84-D1BEBF3CC9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35" y="125480"/>
          <a:ext cx="857363" cy="724149"/>
        </a:xfrm>
        <a:prstGeom prst="rect">
          <a:avLst/>
        </a:prstGeom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121836</xdr:colOff>
      <xdr:row>0</xdr:row>
      <xdr:rowOff>137584</xdr:rowOff>
    </xdr:from>
    <xdr:to>
      <xdr:col>1</xdr:col>
      <xdr:colOff>402031</xdr:colOff>
      <xdr:row>2</xdr:row>
      <xdr:rowOff>130483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F5413AA-F64E-4B7D-A6FA-F388F18D9E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41" y="133774"/>
          <a:ext cx="792640" cy="591069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6C184803-7DA7-4A5A-8278-FBA18348F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860" y="122305"/>
          <a:ext cx="857363" cy="724149"/>
        </a:xfrm>
        <a:prstGeom prst="rect">
          <a:avLst/>
        </a:prstGeom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16ECCD45-08FE-409D-81B9-00AE057CB3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18289</xdr:colOff>
      <xdr:row>0</xdr:row>
      <xdr:rowOff>172163</xdr:rowOff>
    </xdr:from>
    <xdr:to>
      <xdr:col>1</xdr:col>
      <xdr:colOff>639921</xdr:colOff>
      <xdr:row>2</xdr:row>
      <xdr:rowOff>106028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9B37847F-E467-44B8-9758-6C66DA25D5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214" y="172163"/>
          <a:ext cx="619092" cy="482505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288924</xdr:colOff>
      <xdr:row>0</xdr:row>
      <xdr:rowOff>232833</xdr:rowOff>
    </xdr:from>
    <xdr:ext cx="915206" cy="666750"/>
    <xdr:pic>
      <xdr:nvPicPr>
        <xdr:cNvPr id="2" name="1 Imagen">
          <a:extLst>
            <a:ext uri="{FF2B5EF4-FFF2-40B4-BE49-F238E27FC236}">
              <a16:creationId xmlns:a16="http://schemas.microsoft.com/office/drawing/2014/main" id="{3FEA459C-0613-4C99-B017-F50FEDC665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924" y="232833"/>
          <a:ext cx="915206" cy="666750"/>
        </a:xfrm>
        <a:prstGeom prst="rect">
          <a:avLst/>
        </a:prstGeom>
      </xdr:spPr>
    </xdr:pic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288924</xdr:colOff>
      <xdr:row>0</xdr:row>
      <xdr:rowOff>232833</xdr:rowOff>
    </xdr:from>
    <xdr:ext cx="915206" cy="666750"/>
    <xdr:pic>
      <xdr:nvPicPr>
        <xdr:cNvPr id="2" name="1 Imagen">
          <a:extLst>
            <a:ext uri="{FF2B5EF4-FFF2-40B4-BE49-F238E27FC236}">
              <a16:creationId xmlns:a16="http://schemas.microsoft.com/office/drawing/2014/main" id="{E8965606-5D80-443F-8B12-E47133796F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924" y="232833"/>
          <a:ext cx="915206" cy="666750"/>
        </a:xfrm>
        <a:prstGeom prst="rect">
          <a:avLst/>
        </a:prstGeom>
      </xdr:spPr>
    </xdr:pic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BD176356-6114-40B7-A087-6E0DB6BB22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06F912DA-F5D5-479E-B29B-CFB7BA841A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121836</xdr:colOff>
      <xdr:row>0</xdr:row>
      <xdr:rowOff>137584</xdr:rowOff>
    </xdr:from>
    <xdr:to>
      <xdr:col>1</xdr:col>
      <xdr:colOff>398221</xdr:colOff>
      <xdr:row>2</xdr:row>
      <xdr:rowOff>56188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36" y="137584"/>
          <a:ext cx="771685" cy="594879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323850</xdr:colOff>
      <xdr:row>0</xdr:row>
      <xdr:rowOff>180975</xdr:rowOff>
    </xdr:from>
    <xdr:ext cx="778782" cy="570537"/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180975"/>
          <a:ext cx="778782" cy="570537"/>
        </a:xfrm>
        <a:prstGeom prst="rect">
          <a:avLst/>
        </a:prstGeom>
      </xdr:spPr>
    </xdr:pic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B7996D09-6596-4E4B-AFC2-C50A97AAE1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DEAE54E5-E5FD-41F7-BAE2-F1A929CE1D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05" y="126750"/>
          <a:ext cx="857363" cy="724149"/>
        </a:xfrm>
        <a:prstGeom prst="rect">
          <a:avLst/>
        </a:prstGeom>
      </xdr:spPr>
    </xdr:pic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2EB388AC-AB32-49E3-98CF-17C1A3EAB9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05" y="126750"/>
          <a:ext cx="857363" cy="724149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18289</xdr:colOff>
      <xdr:row>0</xdr:row>
      <xdr:rowOff>172163</xdr:rowOff>
    </xdr:from>
    <xdr:to>
      <xdr:col>1</xdr:col>
      <xdr:colOff>632301</xdr:colOff>
      <xdr:row>2</xdr:row>
      <xdr:rowOff>96503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5851C6D4-64C2-4E4A-9D58-3F527F2FA0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169" y="172163"/>
          <a:ext cx="610202" cy="463455"/>
        </a:xfrm>
        <a:prstGeom prst="rect">
          <a:avLst/>
        </a:prstGeom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67807074-3D3C-435C-AEDD-C2A87D330E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05" y="126750"/>
          <a:ext cx="857363" cy="724149"/>
        </a:xfrm>
        <a:prstGeom prst="rect">
          <a:avLst/>
        </a:prstGeom>
      </xdr:spPr>
    </xdr:pic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288924</xdr:colOff>
      <xdr:row>0</xdr:row>
      <xdr:rowOff>232833</xdr:rowOff>
    </xdr:from>
    <xdr:ext cx="915206" cy="666750"/>
    <xdr:pic>
      <xdr:nvPicPr>
        <xdr:cNvPr id="2" name="1 Imagen">
          <a:extLst>
            <a:ext uri="{FF2B5EF4-FFF2-40B4-BE49-F238E27FC236}">
              <a16:creationId xmlns:a16="http://schemas.microsoft.com/office/drawing/2014/main" id="{B859CCE8-078A-4E09-9C65-0B9BCAEACC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686" y="170920"/>
          <a:ext cx="915206" cy="66675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121836</xdr:colOff>
      <xdr:row>0</xdr:row>
      <xdr:rowOff>137584</xdr:rowOff>
    </xdr:from>
    <xdr:to>
      <xdr:col>1</xdr:col>
      <xdr:colOff>398221</xdr:colOff>
      <xdr:row>2</xdr:row>
      <xdr:rowOff>122863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36" y="137584"/>
          <a:ext cx="797085" cy="58852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288924</xdr:colOff>
      <xdr:row>0</xdr:row>
      <xdr:rowOff>232833</xdr:rowOff>
    </xdr:from>
    <xdr:ext cx="915206" cy="666750"/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924" y="232833"/>
          <a:ext cx="915206" cy="666750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47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2:G24"/>
  <sheetViews>
    <sheetView showGridLines="0" view="pageBreakPreview" topLeftCell="A10" zoomScaleNormal="85" zoomScaleSheetLayoutView="100" workbookViewId="0">
      <selection activeCell="F29" sqref="F29"/>
    </sheetView>
  </sheetViews>
  <sheetFormatPr baseColWidth="10" defaultColWidth="11.3984375" defaultRowHeight="14.25"/>
  <sheetData>
    <row r="12" spans="1:7" ht="15" customHeight="1">
      <c r="A12" s="58" t="s">
        <v>0</v>
      </c>
      <c r="B12" s="58"/>
      <c r="C12" s="58"/>
      <c r="D12" s="58"/>
      <c r="E12" s="58"/>
      <c r="F12" s="58"/>
      <c r="G12" s="58"/>
    </row>
    <row r="13" spans="1:7" ht="15" customHeight="1">
      <c r="A13" s="58"/>
      <c r="B13" s="58"/>
      <c r="C13" s="58"/>
      <c r="D13" s="58"/>
      <c r="E13" s="58"/>
      <c r="F13" s="58"/>
      <c r="G13" s="58"/>
    </row>
    <row r="14" spans="1:7" ht="15" customHeight="1">
      <c r="A14" s="58"/>
      <c r="B14" s="58"/>
      <c r="C14" s="58"/>
      <c r="D14" s="58"/>
      <c r="E14" s="58"/>
      <c r="F14" s="58"/>
      <c r="G14" s="58"/>
    </row>
    <row r="15" spans="1:7" ht="15" customHeight="1">
      <c r="A15" s="58"/>
      <c r="B15" s="58"/>
      <c r="C15" s="58"/>
      <c r="D15" s="58"/>
      <c r="E15" s="58"/>
      <c r="F15" s="58"/>
      <c r="G15" s="58"/>
    </row>
    <row r="16" spans="1:7" ht="15" customHeight="1">
      <c r="A16" s="58"/>
      <c r="B16" s="58"/>
      <c r="C16" s="58"/>
      <c r="D16" s="58"/>
      <c r="E16" s="58"/>
      <c r="F16" s="58"/>
      <c r="G16" s="58"/>
    </row>
    <row r="17" spans="1:7" ht="15" customHeight="1">
      <c r="A17" s="58"/>
      <c r="B17" s="58"/>
      <c r="C17" s="58"/>
      <c r="D17" s="58"/>
      <c r="E17" s="58"/>
      <c r="F17" s="58"/>
      <c r="G17" s="58"/>
    </row>
    <row r="18" spans="1:7" ht="15" customHeight="1">
      <c r="A18" s="58"/>
      <c r="B18" s="58"/>
      <c r="C18" s="58"/>
      <c r="D18" s="58"/>
      <c r="E18" s="58"/>
      <c r="F18" s="58"/>
      <c r="G18" s="58"/>
    </row>
    <row r="19" spans="1:7" ht="15" customHeight="1">
      <c r="A19" s="58"/>
      <c r="B19" s="58"/>
      <c r="C19" s="58"/>
      <c r="D19" s="58"/>
      <c r="E19" s="58"/>
      <c r="F19" s="58"/>
      <c r="G19" s="58"/>
    </row>
    <row r="20" spans="1:7" ht="15" customHeight="1">
      <c r="B20" s="8"/>
      <c r="C20" s="8"/>
      <c r="D20" s="8"/>
      <c r="E20" s="8"/>
      <c r="F20" s="8"/>
    </row>
    <row r="21" spans="1:7" ht="15" customHeight="1">
      <c r="B21" s="8"/>
      <c r="C21" s="8"/>
      <c r="D21" s="8"/>
      <c r="E21" s="8"/>
      <c r="F21" s="8"/>
    </row>
    <row r="22" spans="1:7" ht="14.65">
      <c r="B22" s="8"/>
      <c r="C22" s="8"/>
      <c r="D22" s="8"/>
      <c r="E22" s="8"/>
      <c r="F22" s="8"/>
    </row>
    <row r="23" spans="1:7" ht="15.4">
      <c r="B23" s="8"/>
      <c r="C23" s="57"/>
      <c r="D23" s="57"/>
      <c r="E23" s="57"/>
      <c r="F23" s="8"/>
    </row>
    <row r="24" spans="1:7" ht="14.65">
      <c r="B24" s="8"/>
      <c r="C24" s="8"/>
      <c r="D24" s="8"/>
      <c r="E24" s="8"/>
      <c r="F24" s="8"/>
    </row>
  </sheetData>
  <mergeCells count="2">
    <mergeCell ref="C23:E23"/>
    <mergeCell ref="A12:G19"/>
  </mergeCells>
  <printOptions horizontalCentered="1"/>
  <pageMargins left="0.70866141732283472" right="0.70866141732283472" top="0.74803149606299213" bottom="0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I66"/>
  <sheetViews>
    <sheetView showGridLines="0" zoomScale="90" zoomScaleNormal="90" workbookViewId="0">
      <selection sqref="A1:XFD1048576"/>
    </sheetView>
  </sheetViews>
  <sheetFormatPr baseColWidth="10" defaultColWidth="11.3984375" defaultRowHeight="14.25"/>
  <cols>
    <col min="3" max="3" width="75.3984375" customWidth="1"/>
    <col min="4" max="8" width="30.265625" customWidth="1"/>
    <col min="9" max="9" width="30.265625" style="9" customWidth="1"/>
    <col min="10" max="10" width="14.265625" style="9" bestFit="1" customWidth="1"/>
    <col min="11" max="12" width="11.3984375" style="9"/>
    <col min="13" max="13" width="16.3984375" style="9" bestFit="1" customWidth="1"/>
    <col min="14" max="15" width="11.3984375" style="9"/>
    <col min="16" max="16" width="16.3984375" style="9" bestFit="1" customWidth="1"/>
    <col min="17" max="16384" width="11.3984375" style="9"/>
  </cols>
  <sheetData>
    <row r="1" spans="3:9" s="9" customFormat="1" ht="19.5" customHeight="1">
      <c r="C1" s="59" t="s">
        <v>117</v>
      </c>
      <c r="D1" s="59"/>
      <c r="E1" s="59"/>
      <c r="F1" s="59"/>
      <c r="G1" s="59"/>
      <c r="H1" s="59"/>
      <c r="I1" s="59"/>
    </row>
    <row r="2" spans="3:9" s="9" customFormat="1" ht="29.25" customHeight="1">
      <c r="C2" s="59"/>
      <c r="D2" s="59"/>
      <c r="E2" s="59"/>
      <c r="F2" s="59"/>
      <c r="G2" s="59"/>
      <c r="H2" s="59"/>
      <c r="I2" s="59"/>
    </row>
    <row r="3" spans="3:9" s="9" customFormat="1" ht="14.25" customHeight="1">
      <c r="C3" s="67" t="s">
        <v>77</v>
      </c>
      <c r="D3" s="67"/>
      <c r="E3" s="67"/>
      <c r="F3" s="67"/>
      <c r="G3" s="67"/>
      <c r="H3" s="67"/>
      <c r="I3" s="67"/>
    </row>
    <row r="4" spans="3:9" s="9" customFormat="1" ht="14.25" customHeight="1">
      <c r="C4" s="67"/>
      <c r="D4" s="67"/>
      <c r="E4" s="67"/>
      <c r="F4" s="67"/>
      <c r="G4" s="67"/>
      <c r="H4" s="67"/>
      <c r="I4" s="67"/>
    </row>
    <row r="5" spans="3:9" s="9" customFormat="1" ht="13.5"/>
    <row r="6" spans="3:9" s="9" customFormat="1" ht="16.5" customHeight="1" thickBot="1">
      <c r="C6" s="13" t="s">
        <v>78</v>
      </c>
      <c r="D6" s="72" t="s">
        <v>79</v>
      </c>
      <c r="E6" s="72"/>
      <c r="F6" s="72"/>
      <c r="G6" s="72"/>
      <c r="H6" s="72"/>
      <c r="I6" s="73"/>
    </row>
    <row r="7" spans="3:9" s="9" customFormat="1" thickTop="1" thickBot="1">
      <c r="C7" s="14" t="s">
        <v>99</v>
      </c>
      <c r="D7" s="70" t="s">
        <v>101</v>
      </c>
      <c r="E7" s="71"/>
      <c r="F7" s="70" t="s">
        <v>102</v>
      </c>
      <c r="G7" s="71"/>
      <c r="H7" s="70" t="s">
        <v>103</v>
      </c>
      <c r="I7" s="71"/>
    </row>
    <row r="8" spans="3:9" s="9" customFormat="1" thickTop="1" thickBot="1">
      <c r="C8" s="15" t="s">
        <v>86</v>
      </c>
      <c r="D8" s="68">
        <v>72207989</v>
      </c>
      <c r="E8" s="69"/>
      <c r="F8" s="68">
        <v>72207989</v>
      </c>
      <c r="G8" s="69"/>
      <c r="H8" s="68">
        <v>72207989</v>
      </c>
      <c r="I8" s="69"/>
    </row>
    <row r="9" spans="3:9" s="9" customFormat="1" thickTop="1" thickBot="1">
      <c r="C9" s="15" t="s">
        <v>87</v>
      </c>
      <c r="D9" s="68">
        <v>0</v>
      </c>
      <c r="E9" s="69"/>
      <c r="F9" s="68">
        <v>0</v>
      </c>
      <c r="G9" s="69"/>
      <c r="H9" s="68">
        <v>0</v>
      </c>
      <c r="I9" s="69"/>
    </row>
    <row r="10" spans="3:9" s="9" customFormat="1" thickTop="1" thickBot="1">
      <c r="C10" s="15" t="s">
        <v>89</v>
      </c>
      <c r="D10" s="68">
        <f t="shared" ref="D10" si="0">D8/1.0026/24</f>
        <v>3000863.9620320499</v>
      </c>
      <c r="E10" s="69"/>
      <c r="F10" s="68">
        <f>F8/1.0026/24</f>
        <v>3000863.9620320499</v>
      </c>
      <c r="G10" s="69"/>
      <c r="H10" s="68">
        <f>H8/1.0026/24</f>
        <v>3000863.9620320499</v>
      </c>
      <c r="I10" s="69"/>
    </row>
    <row r="11" spans="3:9" s="9" customFormat="1" thickTop="1" thickBot="1">
      <c r="C11" s="15" t="s">
        <v>90</v>
      </c>
      <c r="D11" s="68">
        <f t="shared" ref="D11" si="1">D9/24/1.0026</f>
        <v>0</v>
      </c>
      <c r="E11" s="69"/>
      <c r="F11" s="68">
        <f>F9/24/1.0026</f>
        <v>0</v>
      </c>
      <c r="G11" s="69"/>
      <c r="H11" s="68">
        <f>H9/24/1.0026</f>
        <v>0</v>
      </c>
      <c r="I11" s="69"/>
    </row>
    <row r="12" spans="3:9" s="9" customFormat="1" thickTop="1" thickBot="1">
      <c r="C12" s="15" t="s">
        <v>91</v>
      </c>
      <c r="D12" s="62">
        <f t="shared" ref="D12" si="2">D11/D10</f>
        <v>0</v>
      </c>
      <c r="E12" s="63"/>
      <c r="F12" s="62">
        <f t="shared" ref="F12" si="3">F11/F10</f>
        <v>0</v>
      </c>
      <c r="G12" s="63"/>
      <c r="H12" s="62">
        <f t="shared" ref="H12" si="4">H11/H10</f>
        <v>0</v>
      </c>
      <c r="I12" s="63"/>
    </row>
    <row r="13" spans="3:9" s="9" customFormat="1" ht="14.65" thickTop="1">
      <c r="C13"/>
    </row>
    <row r="14" spans="3:9" s="9" customFormat="1" ht="14.65" thickBot="1">
      <c r="C14"/>
      <c r="D14"/>
      <c r="E14"/>
      <c r="F14"/>
      <c r="G14"/>
      <c r="I14" s="11"/>
    </row>
    <row r="15" spans="3:9" s="9" customFormat="1" ht="15" thickTop="1" thickBot="1">
      <c r="C15"/>
      <c r="D15" s="70" t="s">
        <v>101</v>
      </c>
      <c r="E15" s="71"/>
      <c r="F15" s="70" t="s">
        <v>102</v>
      </c>
      <c r="G15" s="71"/>
      <c r="H15" s="70" t="s">
        <v>103</v>
      </c>
      <c r="I15" s="71"/>
    </row>
    <row r="16" spans="3:9" s="9" customFormat="1" ht="41.25" thickTop="1" thickBot="1">
      <c r="C16" s="15" t="s">
        <v>92</v>
      </c>
      <c r="D16" s="44" t="s">
        <v>104</v>
      </c>
      <c r="E16" s="44" t="s">
        <v>118</v>
      </c>
      <c r="F16" s="44" t="s">
        <v>104</v>
      </c>
      <c r="G16" s="44" t="s">
        <v>118</v>
      </c>
      <c r="H16" s="44" t="s">
        <v>104</v>
      </c>
      <c r="I16" s="44" t="s">
        <v>118</v>
      </c>
    </row>
    <row r="17" spans="3:9" s="9" customFormat="1" thickTop="1" thickBot="1">
      <c r="C17" s="15" t="s">
        <v>106</v>
      </c>
      <c r="D17" s="22">
        <v>119.39248669808219</v>
      </c>
      <c r="E17" s="24">
        <f>D17/100/24*365/90/1.0026</f>
        <v>0.20122800000000005</v>
      </c>
      <c r="F17" s="22">
        <v>120.71906988361643</v>
      </c>
      <c r="G17" s="24">
        <f>F17/100/24*365/91/1.0026</f>
        <v>0.20122799999999999</v>
      </c>
      <c r="H17" s="22">
        <v>122.04565306915069</v>
      </c>
      <c r="I17" s="24">
        <f>H17/100/24*365/92/1.0026</f>
        <v>0.20122799999999999</v>
      </c>
    </row>
    <row r="18" spans="3:9" s="9" customFormat="1" thickTop="1" thickBot="1">
      <c r="C18" s="15" t="s">
        <v>107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</row>
    <row r="19" spans="3:9" s="9" customFormat="1" ht="13.9" thickTop="1"/>
    <row r="20" spans="3:9" s="9" customFormat="1" ht="13.5"/>
    <row r="21" spans="3:9" s="9" customFormat="1" ht="16.5" customHeight="1">
      <c r="C21"/>
    </row>
    <row r="22" spans="3:9" s="9" customFormat="1" ht="16.5" customHeight="1" thickBot="1">
      <c r="C22" s="13" t="s">
        <v>78</v>
      </c>
      <c r="D22" s="72" t="s">
        <v>97</v>
      </c>
      <c r="E22" s="72"/>
      <c r="F22" s="72"/>
      <c r="G22" s="72"/>
      <c r="H22" s="72"/>
      <c r="I22" s="73"/>
    </row>
    <row r="23" spans="3:9" s="9" customFormat="1" thickTop="1" thickBot="1">
      <c r="C23" s="14" t="s">
        <v>99</v>
      </c>
      <c r="D23" s="70" t="s">
        <v>101</v>
      </c>
      <c r="E23" s="71"/>
      <c r="F23" s="70" t="s">
        <v>102</v>
      </c>
      <c r="G23" s="71"/>
      <c r="H23" s="70" t="s">
        <v>103</v>
      </c>
      <c r="I23" s="71"/>
    </row>
    <row r="24" spans="3:9" s="9" customFormat="1" thickTop="1" thickBot="1">
      <c r="C24" s="15" t="s">
        <v>86</v>
      </c>
      <c r="D24" s="68">
        <v>140116630</v>
      </c>
      <c r="E24" s="69"/>
      <c r="F24" s="80">
        <v>142116649</v>
      </c>
      <c r="G24" s="69"/>
      <c r="H24" s="80">
        <v>142116649</v>
      </c>
      <c r="I24" s="69"/>
    </row>
    <row r="25" spans="3:9" s="9" customFormat="1" thickTop="1" thickBot="1">
      <c r="C25" s="15" t="s">
        <v>87</v>
      </c>
      <c r="D25" s="68">
        <v>73727</v>
      </c>
      <c r="E25" s="69"/>
      <c r="F25" s="68">
        <v>0</v>
      </c>
      <c r="G25" s="69"/>
      <c r="H25" s="68">
        <v>0</v>
      </c>
      <c r="I25" s="69"/>
    </row>
    <row r="26" spans="3:9" s="9" customFormat="1" thickTop="1" thickBot="1">
      <c r="C26" s="15" t="s">
        <v>89</v>
      </c>
      <c r="D26" s="68">
        <f t="shared" ref="D26" si="5">D24/1.0026/24</f>
        <v>5823052.9789214721</v>
      </c>
      <c r="E26" s="69"/>
      <c r="F26" s="68">
        <f t="shared" ref="F26" si="6">F24/1.0026/24</f>
        <v>5906170.9970742734</v>
      </c>
      <c r="G26" s="69"/>
      <c r="H26" s="68">
        <f t="shared" ref="H26" si="7">H24/1.0026/24</f>
        <v>5906170.9970742734</v>
      </c>
      <c r="I26" s="69"/>
    </row>
    <row r="27" spans="3:9" s="9" customFormat="1" thickTop="1" thickBot="1">
      <c r="C27" s="15" t="s">
        <v>90</v>
      </c>
      <c r="D27" s="68">
        <f t="shared" ref="D27" si="8">D25/24/1.0026</f>
        <v>3063.9919542522775</v>
      </c>
      <c r="E27" s="69"/>
      <c r="F27" s="68">
        <f t="shared" ref="F27" si="9">F25/24/1.0026</f>
        <v>0</v>
      </c>
      <c r="G27" s="69"/>
      <c r="H27" s="68">
        <f t="shared" ref="H27" si="10">H25/24/1.0026</f>
        <v>0</v>
      </c>
      <c r="I27" s="69"/>
    </row>
    <row r="28" spans="3:9" s="9" customFormat="1" thickTop="1" thickBot="1">
      <c r="C28" s="15" t="s">
        <v>91</v>
      </c>
      <c r="D28" s="62">
        <f t="shared" ref="D28" si="11">D27/D26</f>
        <v>5.261830804808821E-4</v>
      </c>
      <c r="E28" s="63"/>
      <c r="F28" s="62">
        <f t="shared" ref="F28" si="12">F27/F26</f>
        <v>0</v>
      </c>
      <c r="G28" s="63"/>
      <c r="H28" s="62">
        <f t="shared" ref="H28" si="13">H27/H26</f>
        <v>0</v>
      </c>
      <c r="I28" s="63"/>
    </row>
    <row r="29" spans="3:9" s="9" customFormat="1" ht="14.65" thickTop="1">
      <c r="C29"/>
    </row>
    <row r="30" spans="3:9" s="9" customFormat="1" ht="13.9" thickBot="1"/>
    <row r="31" spans="3:9" s="9" customFormat="1" thickTop="1" thickBot="1">
      <c r="D31" s="70" t="s">
        <v>101</v>
      </c>
      <c r="E31" s="71"/>
      <c r="F31" s="70" t="s">
        <v>102</v>
      </c>
      <c r="G31" s="71"/>
      <c r="H31" s="70" t="s">
        <v>103</v>
      </c>
      <c r="I31" s="71"/>
    </row>
    <row r="32" spans="3:9" s="9" customFormat="1" ht="41.25" thickTop="1" thickBot="1">
      <c r="C32" s="15" t="s">
        <v>92</v>
      </c>
      <c r="D32" s="44" t="s">
        <v>104</v>
      </c>
      <c r="E32" s="44" t="s">
        <v>118</v>
      </c>
      <c r="F32" s="44" t="s">
        <v>104</v>
      </c>
      <c r="G32" s="44" t="s">
        <v>118</v>
      </c>
      <c r="H32" s="44" t="s">
        <v>104</v>
      </c>
      <c r="I32" s="44" t="s">
        <v>118</v>
      </c>
    </row>
    <row r="33" spans="1:9" thickTop="1" thickBot="1">
      <c r="A33" s="9"/>
      <c r="B33" s="9"/>
      <c r="C33" s="15" t="s">
        <v>106</v>
      </c>
      <c r="D33" s="22">
        <v>174.94427501063012</v>
      </c>
      <c r="E33" s="24">
        <f>D33/100/24*365/90/1.0026</f>
        <v>0.29485679999999997</v>
      </c>
      <c r="F33" s="22">
        <v>176.88810028852598</v>
      </c>
      <c r="G33" s="24">
        <f>F33/100/24*365/91/1.0026</f>
        <v>0.29485679999999997</v>
      </c>
      <c r="H33" s="22">
        <v>178.83192556642192</v>
      </c>
      <c r="I33" s="24">
        <f>H33/100/24*365/92/1.0026</f>
        <v>0.29485680000000003</v>
      </c>
    </row>
    <row r="34" spans="1:9" thickTop="1" thickBot="1">
      <c r="A34" s="9"/>
      <c r="B34" s="9"/>
      <c r="C34" s="15" t="s">
        <v>107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</row>
    <row r="35" spans="1:9" ht="14.65" thickTop="1">
      <c r="A35" s="9"/>
      <c r="B35" s="9"/>
      <c r="D35" s="9"/>
      <c r="E35" s="9"/>
      <c r="F35" s="9"/>
      <c r="G35" s="9"/>
      <c r="H35" s="9"/>
    </row>
    <row r="36" spans="1:9" ht="13.5">
      <c r="A36" s="9"/>
      <c r="B36" s="9"/>
      <c r="C36" s="9"/>
      <c r="D36" s="9"/>
      <c r="E36" s="9"/>
      <c r="F36" s="9"/>
      <c r="G36" s="9"/>
      <c r="H36" s="9"/>
    </row>
    <row r="37" spans="1:9" ht="13.5">
      <c r="A37" s="9"/>
      <c r="B37" s="9"/>
      <c r="C37" s="9"/>
      <c r="D37" s="9"/>
      <c r="E37" s="9"/>
      <c r="F37" s="9"/>
      <c r="G37" s="9"/>
      <c r="H37" s="9"/>
    </row>
    <row r="38" spans="1:9" ht="13.5">
      <c r="A38" s="9"/>
      <c r="B38" s="9"/>
      <c r="C38" s="9"/>
      <c r="D38" s="9"/>
      <c r="E38" s="9"/>
      <c r="F38" s="9"/>
      <c r="G38" s="9"/>
      <c r="H38" s="9"/>
    </row>
    <row r="39" spans="1:9" ht="13.5">
      <c r="A39" s="9"/>
      <c r="B39" s="9"/>
      <c r="C39" s="9"/>
      <c r="D39" s="9"/>
      <c r="E39" s="9"/>
      <c r="F39" s="9"/>
      <c r="G39" s="9"/>
      <c r="H39" s="9"/>
    </row>
    <row r="40" spans="1:9" ht="13.5">
      <c r="A40" s="9"/>
      <c r="B40" s="9"/>
      <c r="C40" s="9"/>
      <c r="D40" s="9"/>
      <c r="E40" s="9"/>
      <c r="F40" s="9"/>
      <c r="G40" s="9"/>
      <c r="H40" s="9"/>
    </row>
    <row r="41" spans="1:9" ht="13.5">
      <c r="A41" s="9"/>
      <c r="B41" s="9"/>
      <c r="C41" s="9"/>
      <c r="D41" s="9"/>
      <c r="E41" s="9"/>
      <c r="F41" s="9"/>
      <c r="G41" s="9"/>
      <c r="H41" s="9"/>
    </row>
    <row r="42" spans="1:9" ht="13.5">
      <c r="A42" s="9"/>
      <c r="B42" s="9"/>
      <c r="C42" s="9"/>
      <c r="D42" s="9"/>
      <c r="E42" s="9"/>
      <c r="F42" s="9"/>
      <c r="G42" s="9"/>
      <c r="H42" s="9"/>
    </row>
    <row r="43" spans="1:9" ht="13.5">
      <c r="A43" s="9"/>
      <c r="B43" s="9"/>
      <c r="C43" s="9"/>
      <c r="D43" s="9"/>
      <c r="E43" s="9"/>
      <c r="F43" s="9"/>
      <c r="G43" s="9"/>
      <c r="H43" s="9"/>
    </row>
    <row r="44" spans="1:9" ht="13.5">
      <c r="A44" s="9"/>
      <c r="B44" s="9"/>
      <c r="C44" s="9"/>
      <c r="D44" s="9"/>
      <c r="E44" s="9"/>
      <c r="F44" s="9"/>
      <c r="G44" s="9"/>
      <c r="H44" s="9"/>
    </row>
    <row r="45" spans="1:9" ht="13.5">
      <c r="A45" s="9"/>
      <c r="B45" s="9"/>
      <c r="C45" s="9"/>
      <c r="D45" s="9"/>
      <c r="E45" s="9"/>
      <c r="F45" s="9"/>
      <c r="G45" s="9"/>
      <c r="H45" s="9"/>
    </row>
    <row r="46" spans="1:9" ht="13.5">
      <c r="A46" s="9"/>
      <c r="B46" s="9"/>
      <c r="C46" s="9"/>
      <c r="D46" s="9"/>
      <c r="E46" s="9"/>
      <c r="F46" s="9"/>
      <c r="G46" s="9"/>
      <c r="H46" s="9"/>
    </row>
    <row r="47" spans="1:9" ht="13.5">
      <c r="A47" s="9"/>
      <c r="B47" s="9"/>
      <c r="C47" s="9"/>
      <c r="D47" s="9"/>
      <c r="E47" s="9"/>
      <c r="F47" s="9"/>
      <c r="G47" s="9"/>
      <c r="H47" s="9"/>
    </row>
    <row r="48" spans="1:9" ht="13.5">
      <c r="A48" s="9"/>
      <c r="B48" s="9"/>
      <c r="C48" s="9"/>
      <c r="D48" s="9"/>
      <c r="E48" s="9"/>
      <c r="F48" s="9"/>
      <c r="G48" s="9"/>
      <c r="H48" s="9"/>
    </row>
    <row r="49" s="9" customFormat="1" ht="13.5"/>
    <row r="50" s="9" customFormat="1" ht="13.5"/>
    <row r="51" s="9" customFormat="1" ht="13.5"/>
    <row r="52" s="9" customFormat="1" ht="13.5"/>
    <row r="53" s="9" customFormat="1" ht="13.5"/>
    <row r="54" s="9" customFormat="1" ht="13.5"/>
    <row r="55" s="9" customFormat="1" ht="13.5"/>
    <row r="56" s="9" customFormat="1" ht="13.5"/>
    <row r="57" s="9" customFormat="1" ht="13.5"/>
    <row r="58" s="9" customFormat="1" ht="13.5"/>
    <row r="59" s="9" customFormat="1" ht="13.5"/>
    <row r="60" s="9" customFormat="1" ht="13.5"/>
    <row r="61" s="9" customFormat="1" ht="13.5"/>
    <row r="62" s="9" customFormat="1" ht="13.5"/>
    <row r="63" s="9" customFormat="1" ht="13.5"/>
    <row r="64" s="9" customFormat="1" ht="13.5"/>
    <row r="65" s="9" customFormat="1" ht="13.5"/>
    <row r="66" s="9" customFormat="1" ht="13.5"/>
  </sheetData>
  <mergeCells count="46">
    <mergeCell ref="D31:E31"/>
    <mergeCell ref="F31:G31"/>
    <mergeCell ref="H31:I31"/>
    <mergeCell ref="D27:E27"/>
    <mergeCell ref="F27:G27"/>
    <mergeCell ref="H27:I27"/>
    <mergeCell ref="D28:E28"/>
    <mergeCell ref="F28:G28"/>
    <mergeCell ref="H28:I28"/>
    <mergeCell ref="D25:E25"/>
    <mergeCell ref="F25:G25"/>
    <mergeCell ref="H25:I25"/>
    <mergeCell ref="D26:E26"/>
    <mergeCell ref="F26:G26"/>
    <mergeCell ref="H26:I26"/>
    <mergeCell ref="D22:I22"/>
    <mergeCell ref="D23:E23"/>
    <mergeCell ref="F23:G23"/>
    <mergeCell ref="H23:I23"/>
    <mergeCell ref="D24:E24"/>
    <mergeCell ref="F24:G24"/>
    <mergeCell ref="H24:I24"/>
    <mergeCell ref="D12:E12"/>
    <mergeCell ref="F12:G12"/>
    <mergeCell ref="H12:I12"/>
    <mergeCell ref="D15:E15"/>
    <mergeCell ref="F15:G15"/>
    <mergeCell ref="H15:I15"/>
    <mergeCell ref="D10:E10"/>
    <mergeCell ref="F10:G10"/>
    <mergeCell ref="H10:I10"/>
    <mergeCell ref="D11:E11"/>
    <mergeCell ref="F11:G11"/>
    <mergeCell ref="H11:I11"/>
    <mergeCell ref="D8:E8"/>
    <mergeCell ref="F8:G8"/>
    <mergeCell ref="H8:I8"/>
    <mergeCell ref="D9:E9"/>
    <mergeCell ref="F9:G9"/>
    <mergeCell ref="H9:I9"/>
    <mergeCell ref="C1:I2"/>
    <mergeCell ref="C3:I4"/>
    <mergeCell ref="D6:I6"/>
    <mergeCell ref="D7:E7"/>
    <mergeCell ref="F7:G7"/>
    <mergeCell ref="H7:I7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636DD-5A5A-43D1-A586-9E060C3A2E67}">
  <dimension ref="C1:M156"/>
  <sheetViews>
    <sheetView showGridLines="0" zoomScale="85" zoomScaleNormal="85" workbookViewId="0">
      <selection sqref="A1:XFD1048576"/>
    </sheetView>
  </sheetViews>
  <sheetFormatPr baseColWidth="10" defaultColWidth="11.3984375" defaultRowHeight="14.25"/>
  <cols>
    <col min="1" max="2" width="7.3984375" customWidth="1"/>
    <col min="3" max="3" width="78.59765625" bestFit="1" customWidth="1"/>
    <col min="4" max="4" width="43" style="43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66" t="s">
        <v>119</v>
      </c>
      <c r="D1" s="66"/>
      <c r="E1" s="66"/>
      <c r="F1" s="66"/>
      <c r="G1" s="66"/>
      <c r="H1" s="66"/>
      <c r="I1" s="66"/>
      <c r="J1" s="66"/>
      <c r="K1" s="66"/>
    </row>
    <row r="2" spans="3:13" ht="30" customHeight="1">
      <c r="C2" s="66"/>
      <c r="D2" s="66"/>
      <c r="E2" s="66"/>
      <c r="F2" s="66"/>
      <c r="G2" s="66"/>
      <c r="H2" s="66"/>
      <c r="I2" s="66"/>
      <c r="J2" s="66"/>
      <c r="K2" s="66"/>
    </row>
    <row r="3" spans="3:13" ht="15" customHeight="1">
      <c r="C3" s="67" t="s">
        <v>77</v>
      </c>
      <c r="D3" s="67"/>
      <c r="E3" s="67"/>
      <c r="F3" s="67"/>
      <c r="G3" s="67"/>
      <c r="H3" s="67"/>
      <c r="I3" s="67"/>
      <c r="J3" s="67"/>
      <c r="K3" s="67"/>
    </row>
    <row r="4" spans="3:13" ht="15" customHeight="1">
      <c r="C4" s="67"/>
      <c r="D4" s="67"/>
      <c r="E4" s="67"/>
      <c r="F4" s="67"/>
      <c r="G4" s="67"/>
      <c r="H4" s="67"/>
      <c r="I4" s="67"/>
      <c r="J4" s="67"/>
      <c r="K4" s="67"/>
    </row>
    <row r="5" spans="3:13" ht="14.65" thickBot="1">
      <c r="C5" s="9"/>
      <c r="D5" s="42"/>
      <c r="E5" s="9"/>
      <c r="F5" s="9"/>
      <c r="G5" s="9"/>
      <c r="H5" s="9"/>
      <c r="I5" s="9"/>
      <c r="J5" s="9"/>
      <c r="K5" s="9"/>
    </row>
    <row r="6" spans="3:13" ht="16.5" customHeight="1" thickTop="1" thickBot="1">
      <c r="C6" s="13" t="s">
        <v>78</v>
      </c>
      <c r="D6" s="64" t="s">
        <v>79</v>
      </c>
      <c r="E6" s="64"/>
      <c r="F6" s="10"/>
      <c r="G6" s="10"/>
      <c r="H6" s="9"/>
      <c r="I6" s="9"/>
      <c r="J6" s="9"/>
      <c r="K6" s="9"/>
    </row>
    <row r="7" spans="3:13" ht="15" thickTop="1" thickBot="1">
      <c r="C7" s="14" t="s">
        <v>109</v>
      </c>
      <c r="D7" s="65" t="s">
        <v>120</v>
      </c>
      <c r="E7" s="65"/>
      <c r="F7" s="9"/>
      <c r="G7" s="76"/>
      <c r="H7" s="76"/>
      <c r="I7" s="9"/>
      <c r="J7" s="9"/>
      <c r="K7" s="9"/>
    </row>
    <row r="8" spans="3:13" ht="15" thickTop="1" thickBot="1">
      <c r="C8" s="15" t="s">
        <v>86</v>
      </c>
      <c r="D8" s="77">
        <v>72207989</v>
      </c>
      <c r="E8" s="78"/>
      <c r="F8" s="11"/>
      <c r="G8" s="9"/>
      <c r="H8" s="9"/>
      <c r="I8" s="9"/>
      <c r="J8" s="9"/>
      <c r="K8" s="9"/>
    </row>
    <row r="9" spans="3:13" ht="15" thickTop="1" thickBot="1">
      <c r="C9" s="15" t="s">
        <v>87</v>
      </c>
      <c r="D9" s="77">
        <v>0</v>
      </c>
      <c r="E9" s="78"/>
      <c r="F9" s="9"/>
      <c r="H9" s="9"/>
      <c r="I9" s="9"/>
      <c r="J9" s="9"/>
      <c r="K9" s="9"/>
    </row>
    <row r="10" spans="3:13" ht="15" thickTop="1" thickBot="1">
      <c r="C10" s="15" t="s">
        <v>89</v>
      </c>
      <c r="D10" s="77">
        <f>ROUND(D8/24/1.0026,0)</f>
        <v>3000864</v>
      </c>
      <c r="E10" s="78"/>
      <c r="F10" s="9"/>
      <c r="G10" s="9"/>
      <c r="H10" s="9"/>
      <c r="I10" s="9"/>
      <c r="J10" s="9"/>
      <c r="K10" s="9"/>
    </row>
    <row r="11" spans="3:13" ht="15" thickTop="1" thickBot="1">
      <c r="C11" s="15" t="s">
        <v>90</v>
      </c>
      <c r="D11" s="77">
        <f>ROUND(D9/24/1.0026,0)</f>
        <v>0</v>
      </c>
      <c r="E11" s="78"/>
      <c r="F11" s="9"/>
      <c r="G11" s="9"/>
      <c r="H11" s="9"/>
      <c r="I11" s="9"/>
      <c r="J11" s="9"/>
      <c r="K11" s="9"/>
    </row>
    <row r="12" spans="3:13" ht="15" thickTop="1" thickBot="1">
      <c r="C12" s="15" t="s">
        <v>91</v>
      </c>
      <c r="D12" s="62">
        <f>D11/D10</f>
        <v>0</v>
      </c>
      <c r="E12" s="63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92</v>
      </c>
      <c r="D14" s="44" t="s">
        <v>111</v>
      </c>
      <c r="E14" s="44" t="s">
        <v>94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112</v>
      </c>
      <c r="D15" s="51">
        <v>44.551085314191802</v>
      </c>
      <c r="E15" s="24">
        <f>D15/100/24*365/31/1.0026</f>
        <v>0.21799700000000011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113</v>
      </c>
      <c r="D16" s="16">
        <v>0</v>
      </c>
      <c r="E16" s="17"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6.5" customHeight="1" thickTop="1" thickBot="1">
      <c r="C18" s="13" t="s">
        <v>78</v>
      </c>
      <c r="D18" s="64" t="s">
        <v>97</v>
      </c>
      <c r="E18" s="64"/>
      <c r="F18" s="9"/>
      <c r="G18" s="9"/>
      <c r="H18" s="9"/>
      <c r="I18" s="9"/>
      <c r="J18" s="9"/>
      <c r="K18" s="9"/>
    </row>
    <row r="19" spans="3:11" ht="15" thickTop="1" thickBot="1">
      <c r="C19" s="14" t="s">
        <v>109</v>
      </c>
      <c r="D19" s="65" t="s">
        <v>120</v>
      </c>
      <c r="E19" s="65"/>
      <c r="F19" s="9"/>
      <c r="G19" s="9"/>
      <c r="H19" s="9"/>
      <c r="I19" s="9"/>
      <c r="J19" s="9"/>
      <c r="K19" s="9"/>
    </row>
    <row r="20" spans="3:11" ht="15" thickTop="1" thickBot="1">
      <c r="C20" s="15" t="s">
        <v>86</v>
      </c>
      <c r="D20" s="77">
        <v>139967684</v>
      </c>
      <c r="E20" s="78"/>
      <c r="F20" s="11"/>
      <c r="G20" s="9"/>
      <c r="H20" s="9"/>
      <c r="I20" s="9"/>
      <c r="J20" s="9"/>
      <c r="K20" s="9"/>
    </row>
    <row r="21" spans="3:11" ht="15" thickTop="1" thickBot="1">
      <c r="C21" s="15" t="s">
        <v>87</v>
      </c>
      <c r="D21" s="68">
        <v>1864860</v>
      </c>
      <c r="E21" s="69"/>
      <c r="F21" s="9"/>
      <c r="G21" s="11"/>
      <c r="H21" s="9"/>
      <c r="I21" s="9"/>
      <c r="J21" s="9"/>
      <c r="K21" s="9"/>
    </row>
    <row r="22" spans="3:11" ht="15" thickTop="1" thickBot="1">
      <c r="C22" s="15" t="s">
        <v>89</v>
      </c>
      <c r="D22" s="68">
        <f>ROUND(D20/24/1.0026,0)</f>
        <v>5816863</v>
      </c>
      <c r="E22" s="69"/>
      <c r="F22" s="9"/>
      <c r="G22" s="9"/>
      <c r="H22" s="9"/>
      <c r="I22" s="9"/>
      <c r="J22" s="9"/>
      <c r="K22" s="9"/>
    </row>
    <row r="23" spans="3:11" ht="15" thickTop="1" thickBot="1">
      <c r="C23" s="15" t="s">
        <v>90</v>
      </c>
      <c r="D23" s="68">
        <f>ROUND(D21/24/1.0026,0)</f>
        <v>77501</v>
      </c>
      <c r="E23" s="69"/>
      <c r="F23" s="9"/>
      <c r="G23" s="9"/>
      <c r="H23" s="9"/>
      <c r="I23" s="9"/>
      <c r="J23" s="9"/>
      <c r="K23" s="9"/>
    </row>
    <row r="24" spans="3:11" ht="15" thickTop="1" thickBot="1">
      <c r="C24" s="15" t="s">
        <v>91</v>
      </c>
      <c r="D24" s="62">
        <f>D23/D22</f>
        <v>1.3323504438732698E-2</v>
      </c>
      <c r="E24" s="63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92</v>
      </c>
      <c r="D26" s="44" t="s">
        <v>111</v>
      </c>
      <c r="E26" s="44" t="s">
        <v>94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112</v>
      </c>
      <c r="D27" s="17">
        <v>65.280132249336987</v>
      </c>
      <c r="E27" s="24">
        <f>D27/100/24*365/31/1.0026</f>
        <v>0.3194282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113</v>
      </c>
      <c r="D28" s="16">
        <v>0</v>
      </c>
      <c r="E28" s="23">
        <v>0</v>
      </c>
      <c r="F28" s="9"/>
      <c r="G28" s="9"/>
      <c r="H28" s="9"/>
      <c r="I28" s="9"/>
      <c r="J28" s="9"/>
      <c r="K28" s="9"/>
    </row>
    <row r="29" spans="3:11" ht="14.65" thickTop="1">
      <c r="F29" s="9"/>
      <c r="G29" s="9"/>
      <c r="H29" s="9"/>
      <c r="I29" s="9"/>
      <c r="J29" s="9"/>
      <c r="K29" s="9"/>
    </row>
    <row r="30" spans="3:11">
      <c r="D30" s="79"/>
      <c r="E30" s="79"/>
      <c r="F30" s="9"/>
      <c r="G30" s="9"/>
      <c r="H30" s="9"/>
      <c r="I30" s="9"/>
      <c r="J30" s="9"/>
      <c r="K30" s="9"/>
    </row>
    <row r="31" spans="3:11">
      <c r="D31" s="79"/>
      <c r="E31" s="79"/>
      <c r="F31" s="9"/>
      <c r="G31" s="9"/>
      <c r="H31" s="9"/>
      <c r="I31" s="9"/>
      <c r="J31" s="9"/>
      <c r="K31" s="9"/>
    </row>
    <row r="32" spans="3:11">
      <c r="D32" s="79"/>
      <c r="E32" s="79"/>
      <c r="F32" s="11"/>
      <c r="G32" s="9"/>
      <c r="H32" s="9"/>
      <c r="I32" s="9"/>
      <c r="J32" s="9"/>
      <c r="K32" s="9"/>
    </row>
    <row r="33" spans="4:11">
      <c r="D33" s="79"/>
      <c r="E33" s="79"/>
      <c r="F33" s="9"/>
      <c r="G33" s="9"/>
      <c r="H33" s="9"/>
      <c r="I33" s="9"/>
      <c r="J33" s="9"/>
      <c r="K33" s="9"/>
    </row>
    <row r="34" spans="4:11">
      <c r="D34" s="79"/>
      <c r="E34" s="79"/>
      <c r="F34" s="9"/>
      <c r="G34" s="9"/>
      <c r="H34" s="9"/>
      <c r="I34" s="9"/>
      <c r="J34" s="9"/>
      <c r="K34" s="9"/>
    </row>
    <row r="35" spans="4:11">
      <c r="D35" s="79"/>
      <c r="E35" s="79"/>
      <c r="F35" s="9"/>
      <c r="G35" s="9"/>
      <c r="H35" s="9"/>
      <c r="I35" s="9"/>
      <c r="J35" s="9"/>
      <c r="K35" s="9"/>
    </row>
    <row r="36" spans="4:11">
      <c r="D36" s="79"/>
      <c r="E36" s="79"/>
      <c r="F36" s="9"/>
      <c r="G36" s="9"/>
      <c r="H36" s="9"/>
      <c r="I36" s="9"/>
      <c r="J36" s="9"/>
      <c r="K36" s="9"/>
    </row>
    <row r="37" spans="4:11">
      <c r="D37"/>
      <c r="F37" s="9"/>
      <c r="G37" s="9"/>
      <c r="H37" s="9"/>
      <c r="I37" s="9"/>
      <c r="J37" s="9"/>
      <c r="K37" s="9"/>
    </row>
    <row r="38" spans="4:11">
      <c r="D38"/>
      <c r="F38" s="9"/>
      <c r="G38" s="9"/>
      <c r="H38" s="9"/>
      <c r="I38" s="9"/>
      <c r="J38" s="9"/>
      <c r="K38" s="9"/>
    </row>
    <row r="39" spans="4:11">
      <c r="D39"/>
      <c r="F39" s="9"/>
      <c r="G39" s="9"/>
      <c r="H39" s="9"/>
      <c r="I39" s="9"/>
      <c r="J39" s="9"/>
      <c r="K39" s="9"/>
    </row>
    <row r="40" spans="4:11">
      <c r="D40"/>
      <c r="F40" s="9"/>
      <c r="G40" s="9"/>
      <c r="H40" s="9"/>
      <c r="I40" s="9"/>
      <c r="J40" s="9"/>
      <c r="K40" s="9"/>
    </row>
    <row r="41" spans="4:11" ht="20.25" customHeight="1">
      <c r="D41"/>
      <c r="F41" s="9"/>
      <c r="G41" s="9"/>
      <c r="H41" s="9"/>
      <c r="I41" s="9"/>
      <c r="J41" s="9"/>
      <c r="K41" s="9"/>
    </row>
    <row r="42" spans="4:11">
      <c r="D42" s="79"/>
      <c r="E42" s="79"/>
    </row>
    <row r="43" spans="4:11">
      <c r="D43" s="79"/>
      <c r="E43" s="79"/>
    </row>
    <row r="44" spans="4:11">
      <c r="D44" s="79"/>
      <c r="E44" s="79"/>
      <c r="F44" s="11"/>
    </row>
    <row r="45" spans="4:11">
      <c r="D45" s="79"/>
      <c r="E45" s="79"/>
    </row>
    <row r="46" spans="4:11">
      <c r="D46" s="79"/>
      <c r="E46" s="79"/>
    </row>
    <row r="47" spans="4:11">
      <c r="D47" s="79"/>
      <c r="E47" s="79"/>
    </row>
    <row r="48" spans="4:11">
      <c r="D48" s="79"/>
      <c r="E48" s="79"/>
    </row>
    <row r="49" spans="4:4" ht="20.25" customHeight="1">
      <c r="D49"/>
    </row>
    <row r="50" spans="4:4">
      <c r="D50"/>
    </row>
    <row r="51" spans="4:4">
      <c r="D51"/>
    </row>
    <row r="52" spans="4:4">
      <c r="D52"/>
    </row>
    <row r="54" spans="4:4" ht="20.25" customHeight="1"/>
    <row r="55" spans="4:4" ht="20.25" customHeight="1"/>
    <row r="56" spans="4:4" ht="20.25" customHeight="1"/>
    <row r="57" spans="4:4" ht="20.25" customHeight="1"/>
    <row r="58" spans="4:4" ht="36" customHeight="1"/>
    <row r="59" spans="4:4" ht="20.25" customHeight="1"/>
    <row r="60" spans="4:4" ht="20.25" customHeight="1"/>
    <row r="61" spans="4:4" ht="20.25" customHeight="1"/>
    <row r="62" spans="4:4" ht="20.25" customHeight="1"/>
    <row r="63" spans="4:4" ht="36" customHeight="1"/>
    <row r="64" spans="4:4" ht="20.25" customHeight="1"/>
    <row r="65" ht="20.25" customHeight="1"/>
    <row r="66" ht="20.25" customHeight="1"/>
    <row r="67" ht="20.25" customHeight="1"/>
    <row r="68" ht="36" customHeight="1"/>
    <row r="69" ht="20.25" customHeight="1"/>
    <row r="70" ht="20.25" customHeight="1"/>
    <row r="71" ht="20.25" customHeight="1"/>
    <row r="72" ht="20.25" customHeight="1"/>
    <row r="73" ht="36" customHeight="1"/>
    <row r="74" ht="20.25" customHeight="1"/>
    <row r="75" ht="20.25" customHeight="1"/>
    <row r="76" ht="20.25" customHeight="1"/>
    <row r="77" ht="20.25" customHeight="1"/>
    <row r="78" ht="36" customHeight="1"/>
    <row r="79" ht="20.25" customHeight="1"/>
    <row r="80" ht="20.25" customHeight="1"/>
    <row r="81" ht="20.25" customHeight="1"/>
    <row r="82" ht="20.25" customHeight="1"/>
    <row r="83" ht="36" customHeight="1"/>
    <row r="84" ht="20.25" customHeight="1"/>
    <row r="85" ht="20.25" customHeight="1"/>
    <row r="86" ht="20.25" customHeight="1"/>
    <row r="87" ht="20.25" customHeight="1"/>
    <row r="88" ht="36" customHeight="1"/>
    <row r="89" ht="20.25" customHeight="1"/>
    <row r="90" ht="20.25" customHeight="1"/>
    <row r="91" ht="20.25" customHeight="1"/>
    <row r="92" ht="20.25" customHeight="1"/>
    <row r="93" ht="36" customHeight="1"/>
    <row r="94" ht="20.25" customHeight="1"/>
    <row r="95" ht="20.25" customHeight="1"/>
    <row r="96" ht="20.25" customHeight="1"/>
    <row r="97" ht="20.25" customHeight="1"/>
    <row r="98" ht="36" customHeight="1"/>
    <row r="99" ht="20.25" customHeight="1"/>
    <row r="100" ht="20.25" customHeight="1"/>
    <row r="101" ht="20.25" customHeight="1"/>
    <row r="102" ht="20.25" customHeight="1"/>
    <row r="103" ht="36" customHeight="1"/>
    <row r="104" ht="20.25" customHeight="1"/>
    <row r="105" ht="20.25" customHeight="1"/>
    <row r="106" ht="20.25" customHeight="1"/>
    <row r="107" ht="20.25" customHeight="1"/>
    <row r="108" ht="36" customHeight="1"/>
    <row r="109" ht="20.25" customHeight="1"/>
    <row r="110" ht="20.25" customHeight="1"/>
    <row r="111" ht="20.25" customHeight="1"/>
    <row r="112" ht="20.25" customHeight="1"/>
    <row r="113" ht="36" customHeight="1"/>
    <row r="114" ht="20.25" customHeight="1"/>
    <row r="115" ht="20.25" customHeight="1"/>
    <row r="116" ht="20.25" customHeight="1"/>
    <row r="117" ht="20.25" customHeight="1"/>
    <row r="118" ht="36" customHeight="1"/>
    <row r="119" ht="20.25" customHeight="1"/>
    <row r="120" ht="20.25" customHeight="1"/>
    <row r="121" ht="20.25" customHeight="1"/>
    <row r="122" ht="20.25" customHeight="1"/>
    <row r="123" ht="36" customHeight="1"/>
    <row r="124" ht="20.25" customHeight="1"/>
    <row r="125" ht="20.25" customHeight="1"/>
    <row r="126" ht="20.25" customHeight="1"/>
    <row r="127" ht="20.25" customHeight="1"/>
    <row r="128" ht="36" customHeight="1"/>
    <row r="129" ht="20.25" customHeight="1"/>
    <row r="130" ht="20.25" customHeight="1"/>
    <row r="131" ht="20.25" customHeight="1"/>
    <row r="132" ht="20.25" customHeight="1"/>
    <row r="133" ht="36" customHeight="1"/>
    <row r="134" ht="20.25" customHeight="1"/>
    <row r="135" ht="20.25" customHeight="1"/>
    <row r="136" ht="20.25" customHeight="1"/>
    <row r="137" ht="20.25" customHeight="1"/>
    <row r="138" ht="36" customHeight="1"/>
    <row r="139" ht="20.25" customHeight="1"/>
    <row r="140" ht="20.25" customHeight="1"/>
    <row r="141" ht="20.25" customHeight="1"/>
    <row r="142" ht="20.25" customHeight="1"/>
    <row r="143" ht="36" customHeight="1"/>
    <row r="144" ht="20.25" customHeight="1"/>
    <row r="145" ht="20.25" customHeight="1"/>
    <row r="146" ht="20.25" customHeight="1"/>
    <row r="148" ht="36" customHeight="1"/>
    <row r="149" ht="20.25" customHeight="1"/>
    <row r="150" ht="20.25" customHeight="1"/>
    <row r="151" ht="20.25" customHeight="1"/>
    <row r="152" ht="20.25" customHeight="1"/>
    <row r="153" ht="36" customHeight="1"/>
    <row r="154" ht="20.25" customHeight="1"/>
    <row r="155" ht="20.25" customHeight="1"/>
    <row r="156" ht="20.25" customHeight="1"/>
  </sheetData>
  <mergeCells count="31">
    <mergeCell ref="D48:E48"/>
    <mergeCell ref="D42:E42"/>
    <mergeCell ref="D43:E43"/>
    <mergeCell ref="D44:E44"/>
    <mergeCell ref="D45:E45"/>
    <mergeCell ref="D46:E46"/>
    <mergeCell ref="D47:E47"/>
    <mergeCell ref="D36:E36"/>
    <mergeCell ref="D20:E20"/>
    <mergeCell ref="D21:E21"/>
    <mergeCell ref="D22:E22"/>
    <mergeCell ref="D23:E23"/>
    <mergeCell ref="D24:E24"/>
    <mergeCell ref="D30:E30"/>
    <mergeCell ref="D31:E31"/>
    <mergeCell ref="D32:E32"/>
    <mergeCell ref="D33:E33"/>
    <mergeCell ref="D34:E34"/>
    <mergeCell ref="D35:E35"/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10B14-3E08-4DBC-9865-F71C14BCC8C6}">
  <dimension ref="C1:M156"/>
  <sheetViews>
    <sheetView showGridLines="0" zoomScale="85" zoomScaleNormal="85" workbookViewId="0">
      <selection sqref="A1:XFD1048576"/>
    </sheetView>
  </sheetViews>
  <sheetFormatPr baseColWidth="10" defaultColWidth="11.3984375" defaultRowHeight="14.25"/>
  <cols>
    <col min="1" max="2" width="7.3984375" customWidth="1"/>
    <col min="3" max="3" width="78.59765625" bestFit="1" customWidth="1"/>
    <col min="4" max="4" width="43" style="43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66" t="s">
        <v>121</v>
      </c>
      <c r="D1" s="66"/>
      <c r="E1" s="66"/>
      <c r="F1" s="66"/>
      <c r="G1" s="66"/>
      <c r="H1" s="66"/>
      <c r="I1" s="66"/>
      <c r="J1" s="66"/>
      <c r="K1" s="66"/>
    </row>
    <row r="2" spans="3:13" ht="30" customHeight="1">
      <c r="C2" s="66"/>
      <c r="D2" s="66"/>
      <c r="E2" s="66"/>
      <c r="F2" s="66"/>
      <c r="G2" s="66"/>
      <c r="H2" s="66"/>
      <c r="I2" s="66"/>
      <c r="J2" s="66"/>
      <c r="K2" s="66"/>
    </row>
    <row r="3" spans="3:13" ht="15" customHeight="1">
      <c r="C3" s="67" t="s">
        <v>77</v>
      </c>
      <c r="D3" s="67"/>
      <c r="E3" s="67"/>
      <c r="F3" s="67"/>
      <c r="G3" s="67"/>
      <c r="H3" s="67"/>
      <c r="I3" s="67"/>
      <c r="J3" s="67"/>
      <c r="K3" s="67"/>
    </row>
    <row r="4" spans="3:13" ht="15" customHeight="1">
      <c r="C4" s="67"/>
      <c r="D4" s="67"/>
      <c r="E4" s="67"/>
      <c r="F4" s="67"/>
      <c r="G4" s="67"/>
      <c r="H4" s="67"/>
      <c r="I4" s="67"/>
      <c r="J4" s="67"/>
      <c r="K4" s="67"/>
    </row>
    <row r="5" spans="3:13" ht="14.65" thickBot="1">
      <c r="C5" s="9"/>
      <c r="D5" s="42"/>
      <c r="E5" s="9"/>
      <c r="F5" s="9"/>
      <c r="G5" s="9"/>
      <c r="H5" s="9"/>
      <c r="I5" s="9"/>
      <c r="J5" s="9"/>
      <c r="K5" s="9"/>
    </row>
    <row r="6" spans="3:13" ht="16.5" customHeight="1" thickTop="1" thickBot="1">
      <c r="C6" s="13" t="s">
        <v>78</v>
      </c>
      <c r="D6" s="64" t="s">
        <v>79</v>
      </c>
      <c r="E6" s="64"/>
      <c r="F6" s="10"/>
      <c r="G6" s="10"/>
      <c r="H6" s="9"/>
      <c r="I6" s="9"/>
      <c r="J6" s="9"/>
      <c r="K6" s="9"/>
    </row>
    <row r="7" spans="3:13" ht="15" thickTop="1" thickBot="1">
      <c r="C7" s="14" t="s">
        <v>109</v>
      </c>
      <c r="D7" s="65" t="s">
        <v>122</v>
      </c>
      <c r="E7" s="65"/>
      <c r="F7" s="9"/>
      <c r="G7" s="76"/>
      <c r="H7" s="76"/>
      <c r="I7" s="9"/>
      <c r="J7" s="9"/>
      <c r="K7" s="9"/>
    </row>
    <row r="8" spans="3:13" ht="15" thickTop="1" thickBot="1">
      <c r="C8" s="15" t="s">
        <v>86</v>
      </c>
      <c r="D8" s="77">
        <v>72207989</v>
      </c>
      <c r="E8" s="78"/>
      <c r="F8" s="11"/>
      <c r="G8" s="9"/>
      <c r="H8" s="9"/>
      <c r="I8" s="9"/>
      <c r="J8" s="9"/>
      <c r="K8" s="9"/>
    </row>
    <row r="9" spans="3:13" ht="15" thickTop="1" thickBot="1">
      <c r="C9" s="15" t="s">
        <v>87</v>
      </c>
      <c r="D9" s="77">
        <v>0</v>
      </c>
      <c r="E9" s="78"/>
      <c r="F9" s="9"/>
      <c r="H9" s="9"/>
      <c r="I9" s="9"/>
      <c r="J9" s="9"/>
      <c r="K9" s="9"/>
    </row>
    <row r="10" spans="3:13" ht="15" thickTop="1" thickBot="1">
      <c r="C10" s="15" t="s">
        <v>89</v>
      </c>
      <c r="D10" s="77">
        <f>ROUND(D8/24/1.0026,0)</f>
        <v>3000864</v>
      </c>
      <c r="E10" s="78"/>
      <c r="F10" s="9"/>
      <c r="G10" s="9"/>
      <c r="H10" s="9"/>
      <c r="I10" s="9"/>
      <c r="J10" s="9"/>
      <c r="K10" s="9"/>
    </row>
    <row r="11" spans="3:13" ht="15" thickTop="1" thickBot="1">
      <c r="C11" s="15" t="s">
        <v>90</v>
      </c>
      <c r="D11" s="77">
        <f>ROUND(D9/24/1.0026,0)</f>
        <v>0</v>
      </c>
      <c r="E11" s="78"/>
      <c r="F11" s="9"/>
      <c r="G11" s="9"/>
      <c r="H11" s="9"/>
      <c r="I11" s="9"/>
      <c r="J11" s="9"/>
      <c r="K11" s="9"/>
    </row>
    <row r="12" spans="3:13" ht="15" thickTop="1" thickBot="1">
      <c r="C12" s="15" t="s">
        <v>91</v>
      </c>
      <c r="D12" s="62">
        <f>D11/D10</f>
        <v>0</v>
      </c>
      <c r="E12" s="63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92</v>
      </c>
      <c r="D14" s="44" t="s">
        <v>111</v>
      </c>
      <c r="E14" s="44" t="s">
        <v>94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112</v>
      </c>
      <c r="D15" s="51">
        <v>44.551099999999998</v>
      </c>
      <c r="E15" s="24">
        <f>D15/100/24*365/31/1.0026</f>
        <v>0.21799707186047462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113</v>
      </c>
      <c r="D16" s="16">
        <v>0</v>
      </c>
      <c r="E16" s="17"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6.5" customHeight="1" thickTop="1" thickBot="1">
      <c r="C18" s="13" t="s">
        <v>78</v>
      </c>
      <c r="D18" s="64" t="s">
        <v>97</v>
      </c>
      <c r="E18" s="64"/>
      <c r="F18" s="9"/>
      <c r="G18" s="9"/>
      <c r="H18" s="9"/>
      <c r="I18" s="9"/>
      <c r="J18" s="9"/>
      <c r="K18" s="9"/>
    </row>
    <row r="19" spans="3:11" ht="15" thickTop="1" thickBot="1">
      <c r="C19" s="14" t="s">
        <v>109</v>
      </c>
      <c r="D19" s="65" t="s">
        <v>122</v>
      </c>
      <c r="E19" s="65"/>
      <c r="F19" s="9"/>
      <c r="G19" s="9"/>
      <c r="H19" s="9"/>
      <c r="I19" s="9"/>
      <c r="J19" s="9"/>
      <c r="K19" s="9"/>
    </row>
    <row r="20" spans="3:11" ht="15" thickTop="1" thickBot="1">
      <c r="C20" s="15" t="s">
        <v>86</v>
      </c>
      <c r="D20" s="77">
        <v>140042903</v>
      </c>
      <c r="E20" s="78"/>
      <c r="F20" s="11"/>
      <c r="G20" s="9"/>
      <c r="H20" s="9"/>
      <c r="I20" s="9"/>
      <c r="J20" s="9"/>
      <c r="K20" s="9"/>
    </row>
    <row r="21" spans="3:11" ht="15" thickTop="1" thickBot="1">
      <c r="C21" s="15" t="s">
        <v>87</v>
      </c>
      <c r="D21" s="68">
        <v>389136</v>
      </c>
      <c r="E21" s="69"/>
      <c r="F21" s="9"/>
      <c r="G21" s="11"/>
      <c r="H21" s="9"/>
      <c r="I21" s="9"/>
      <c r="J21" s="9"/>
      <c r="K21" s="9"/>
    </row>
    <row r="22" spans="3:11" ht="15" thickTop="1" thickBot="1">
      <c r="C22" s="15" t="s">
        <v>89</v>
      </c>
      <c r="D22" s="68">
        <f>ROUND(D20/24/1.0026,0)</f>
        <v>5819989</v>
      </c>
      <c r="E22" s="69"/>
      <c r="F22" s="9"/>
      <c r="G22" s="9"/>
      <c r="H22" s="9"/>
      <c r="I22" s="9"/>
      <c r="J22" s="9"/>
      <c r="K22" s="9"/>
    </row>
    <row r="23" spans="3:11" ht="15" thickTop="1" thickBot="1">
      <c r="C23" s="15" t="s">
        <v>90</v>
      </c>
      <c r="D23" s="68">
        <f>ROUND(D21/24/1.0026,0)</f>
        <v>16172</v>
      </c>
      <c r="E23" s="69"/>
      <c r="F23" s="9"/>
      <c r="G23" s="9"/>
      <c r="H23" s="9"/>
      <c r="I23" s="9"/>
      <c r="J23" s="9"/>
      <c r="K23" s="9"/>
    </row>
    <row r="24" spans="3:11" ht="15" thickTop="1" thickBot="1">
      <c r="C24" s="15" t="s">
        <v>91</v>
      </c>
      <c r="D24" s="62">
        <f>D23/D22</f>
        <v>2.7786994099129741E-3</v>
      </c>
      <c r="E24" s="63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92</v>
      </c>
      <c r="D26" s="44" t="s">
        <v>111</v>
      </c>
      <c r="E26" s="44" t="s">
        <v>94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112</v>
      </c>
      <c r="D27" s="17">
        <v>65.280100000000004</v>
      </c>
      <c r="E27" s="24">
        <f>D27/100/24*365/31/1.0026</f>
        <v>0.31942804219781262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113</v>
      </c>
      <c r="D28" s="16">
        <v>0</v>
      </c>
      <c r="E28" s="23">
        <v>0</v>
      </c>
      <c r="F28" s="9"/>
      <c r="G28" s="9"/>
      <c r="H28" s="9"/>
      <c r="I28" s="9"/>
      <c r="J28" s="9"/>
      <c r="K28" s="9"/>
    </row>
    <row r="29" spans="3:11" ht="14.65" thickTop="1">
      <c r="F29" s="9"/>
      <c r="G29" s="9"/>
      <c r="H29" s="9"/>
      <c r="I29" s="9"/>
      <c r="J29" s="9"/>
      <c r="K29" s="9"/>
    </row>
    <row r="30" spans="3:11">
      <c r="D30" s="79"/>
      <c r="E30" s="79"/>
      <c r="F30" s="9"/>
      <c r="G30" s="9"/>
      <c r="H30" s="9"/>
      <c r="I30" s="9"/>
      <c r="J30" s="9"/>
      <c r="K30" s="9"/>
    </row>
    <row r="31" spans="3:11">
      <c r="D31" s="79"/>
      <c r="E31" s="79"/>
      <c r="F31" s="9"/>
      <c r="G31" s="9"/>
      <c r="H31" s="9"/>
      <c r="I31" s="9"/>
      <c r="J31" s="9"/>
      <c r="K31" s="9"/>
    </row>
    <row r="32" spans="3:11">
      <c r="D32" s="79"/>
      <c r="E32" s="79"/>
      <c r="F32" s="11"/>
      <c r="G32" s="9"/>
      <c r="H32" s="9"/>
      <c r="I32" s="9"/>
      <c r="J32" s="9"/>
      <c r="K32" s="9"/>
    </row>
    <row r="33" spans="4:11">
      <c r="D33" s="79"/>
      <c r="E33" s="79"/>
      <c r="F33" s="9"/>
      <c r="G33" s="9"/>
      <c r="H33" s="9"/>
      <c r="I33" s="9"/>
      <c r="J33" s="9"/>
      <c r="K33" s="9"/>
    </row>
    <row r="34" spans="4:11">
      <c r="D34" s="79"/>
      <c r="E34" s="79"/>
      <c r="F34" s="9"/>
      <c r="G34" s="9"/>
      <c r="H34" s="9"/>
      <c r="I34" s="9"/>
      <c r="J34" s="9"/>
      <c r="K34" s="9"/>
    </row>
    <row r="35" spans="4:11">
      <c r="D35" s="79"/>
      <c r="E35" s="79"/>
      <c r="F35" s="9"/>
      <c r="G35" s="9"/>
      <c r="H35" s="9"/>
      <c r="I35" s="9"/>
      <c r="J35" s="9"/>
      <c r="K35" s="9"/>
    </row>
    <row r="36" spans="4:11">
      <c r="D36" s="79"/>
      <c r="E36" s="79"/>
      <c r="F36" s="9"/>
      <c r="G36" s="9"/>
      <c r="H36" s="9"/>
      <c r="I36" s="9"/>
      <c r="J36" s="9"/>
      <c r="K36" s="9"/>
    </row>
    <row r="37" spans="4:11">
      <c r="D37"/>
      <c r="F37" s="9"/>
      <c r="G37" s="9"/>
      <c r="H37" s="9"/>
      <c r="I37" s="9"/>
      <c r="J37" s="9"/>
      <c r="K37" s="9"/>
    </row>
    <row r="38" spans="4:11">
      <c r="D38"/>
      <c r="F38" s="9"/>
      <c r="G38" s="9"/>
      <c r="H38" s="9"/>
      <c r="I38" s="9"/>
      <c r="J38" s="9"/>
      <c r="K38" s="9"/>
    </row>
    <row r="39" spans="4:11">
      <c r="D39"/>
      <c r="F39" s="9"/>
      <c r="G39" s="9"/>
      <c r="H39" s="9"/>
      <c r="I39" s="9"/>
      <c r="J39" s="9"/>
      <c r="K39" s="9"/>
    </row>
    <row r="40" spans="4:11">
      <c r="D40"/>
      <c r="F40" s="9"/>
      <c r="G40" s="9"/>
      <c r="H40" s="9"/>
      <c r="I40" s="9"/>
      <c r="J40" s="9"/>
      <c r="K40" s="9"/>
    </row>
    <row r="41" spans="4:11" ht="20.25" customHeight="1">
      <c r="D41"/>
      <c r="F41" s="9"/>
      <c r="G41" s="9"/>
      <c r="H41" s="9"/>
      <c r="I41" s="9"/>
      <c r="J41" s="9"/>
      <c r="K41" s="9"/>
    </row>
    <row r="42" spans="4:11">
      <c r="D42" s="79"/>
      <c r="E42" s="79"/>
    </row>
    <row r="43" spans="4:11">
      <c r="D43" s="79"/>
      <c r="E43" s="79"/>
    </row>
    <row r="44" spans="4:11">
      <c r="D44" s="79"/>
      <c r="E44" s="79"/>
      <c r="F44" s="11"/>
    </row>
    <row r="45" spans="4:11">
      <c r="D45" s="79"/>
      <c r="E45" s="79"/>
    </row>
    <row r="46" spans="4:11">
      <c r="D46" s="79"/>
      <c r="E46" s="79"/>
    </row>
    <row r="47" spans="4:11">
      <c r="D47" s="79"/>
      <c r="E47" s="79"/>
    </row>
    <row r="48" spans="4:11">
      <c r="D48" s="79"/>
      <c r="E48" s="79"/>
    </row>
    <row r="49" spans="4:4" ht="20.25" customHeight="1">
      <c r="D49"/>
    </row>
    <row r="50" spans="4:4">
      <c r="D50"/>
    </row>
    <row r="51" spans="4:4">
      <c r="D51"/>
    </row>
    <row r="52" spans="4:4">
      <c r="D52"/>
    </row>
    <row r="54" spans="4:4" ht="20.25" customHeight="1"/>
    <row r="55" spans="4:4" ht="20.25" customHeight="1"/>
    <row r="56" spans="4:4" ht="20.25" customHeight="1"/>
    <row r="57" spans="4:4" ht="20.25" customHeight="1"/>
    <row r="58" spans="4:4" ht="36" customHeight="1"/>
    <row r="59" spans="4:4" ht="20.25" customHeight="1"/>
    <row r="60" spans="4:4" ht="20.25" customHeight="1"/>
    <row r="61" spans="4:4" ht="20.25" customHeight="1"/>
    <row r="62" spans="4:4" ht="20.25" customHeight="1"/>
    <row r="63" spans="4:4" ht="36" customHeight="1"/>
    <row r="64" spans="4:4" ht="20.25" customHeight="1"/>
    <row r="65" ht="20.25" customHeight="1"/>
    <row r="66" ht="20.25" customHeight="1"/>
    <row r="67" ht="20.25" customHeight="1"/>
    <row r="68" ht="36" customHeight="1"/>
    <row r="69" ht="20.25" customHeight="1"/>
    <row r="70" ht="20.25" customHeight="1"/>
    <row r="71" ht="20.25" customHeight="1"/>
    <row r="72" ht="20.25" customHeight="1"/>
    <row r="73" ht="36" customHeight="1"/>
    <row r="74" ht="20.25" customHeight="1"/>
    <row r="75" ht="20.25" customHeight="1"/>
    <row r="76" ht="20.25" customHeight="1"/>
    <row r="77" ht="20.25" customHeight="1"/>
    <row r="78" ht="36" customHeight="1"/>
    <row r="79" ht="20.25" customHeight="1"/>
    <row r="80" ht="20.25" customHeight="1"/>
    <row r="81" ht="20.25" customHeight="1"/>
    <row r="82" ht="20.25" customHeight="1"/>
    <row r="83" ht="36" customHeight="1"/>
    <row r="84" ht="20.25" customHeight="1"/>
    <row r="85" ht="20.25" customHeight="1"/>
    <row r="86" ht="20.25" customHeight="1"/>
    <row r="87" ht="20.25" customHeight="1"/>
    <row r="88" ht="36" customHeight="1"/>
    <row r="89" ht="20.25" customHeight="1"/>
    <row r="90" ht="20.25" customHeight="1"/>
    <row r="91" ht="20.25" customHeight="1"/>
    <row r="92" ht="20.25" customHeight="1"/>
    <row r="93" ht="36" customHeight="1"/>
    <row r="94" ht="20.25" customHeight="1"/>
    <row r="95" ht="20.25" customHeight="1"/>
    <row r="96" ht="20.25" customHeight="1"/>
    <row r="97" ht="20.25" customHeight="1"/>
    <row r="98" ht="36" customHeight="1"/>
    <row r="99" ht="20.25" customHeight="1"/>
    <row r="100" ht="20.25" customHeight="1"/>
    <row r="101" ht="20.25" customHeight="1"/>
    <row r="102" ht="20.25" customHeight="1"/>
    <row r="103" ht="36" customHeight="1"/>
    <row r="104" ht="20.25" customHeight="1"/>
    <row r="105" ht="20.25" customHeight="1"/>
    <row r="106" ht="20.25" customHeight="1"/>
    <row r="107" ht="20.25" customHeight="1"/>
    <row r="108" ht="36" customHeight="1"/>
    <row r="109" ht="20.25" customHeight="1"/>
    <row r="110" ht="20.25" customHeight="1"/>
    <row r="111" ht="20.25" customHeight="1"/>
    <row r="112" ht="20.25" customHeight="1"/>
    <row r="113" ht="36" customHeight="1"/>
    <row r="114" ht="20.25" customHeight="1"/>
    <row r="115" ht="20.25" customHeight="1"/>
    <row r="116" ht="20.25" customHeight="1"/>
    <row r="117" ht="20.25" customHeight="1"/>
    <row r="118" ht="36" customHeight="1"/>
    <row r="119" ht="20.25" customHeight="1"/>
    <row r="120" ht="20.25" customHeight="1"/>
    <row r="121" ht="20.25" customHeight="1"/>
    <row r="122" ht="20.25" customHeight="1"/>
    <row r="123" ht="36" customHeight="1"/>
    <row r="124" ht="20.25" customHeight="1"/>
    <row r="125" ht="20.25" customHeight="1"/>
    <row r="126" ht="20.25" customHeight="1"/>
    <row r="127" ht="20.25" customHeight="1"/>
    <row r="128" ht="36" customHeight="1"/>
    <row r="129" ht="20.25" customHeight="1"/>
    <row r="130" ht="20.25" customHeight="1"/>
    <row r="131" ht="20.25" customHeight="1"/>
    <row r="132" ht="20.25" customHeight="1"/>
    <row r="133" ht="36" customHeight="1"/>
    <row r="134" ht="20.25" customHeight="1"/>
    <row r="135" ht="20.25" customHeight="1"/>
    <row r="136" ht="20.25" customHeight="1"/>
    <row r="137" ht="20.25" customHeight="1"/>
    <row r="138" ht="36" customHeight="1"/>
    <row r="139" ht="20.25" customHeight="1"/>
    <row r="140" ht="20.25" customHeight="1"/>
    <row r="141" ht="20.25" customHeight="1"/>
    <row r="142" ht="20.25" customHeight="1"/>
    <row r="143" ht="36" customHeight="1"/>
    <row r="144" ht="20.25" customHeight="1"/>
    <row r="145" ht="20.25" customHeight="1"/>
    <row r="146" ht="20.25" customHeight="1"/>
    <row r="148" ht="36" customHeight="1"/>
    <row r="149" ht="20.25" customHeight="1"/>
    <row r="150" ht="20.25" customHeight="1"/>
    <row r="151" ht="20.25" customHeight="1"/>
    <row r="152" ht="20.25" customHeight="1"/>
    <row r="153" ht="36" customHeight="1"/>
    <row r="154" ht="20.25" customHeight="1"/>
    <row r="155" ht="20.25" customHeight="1"/>
    <row r="156" ht="20.25" customHeight="1"/>
  </sheetData>
  <mergeCells count="31"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  <mergeCell ref="D36:E36"/>
    <mergeCell ref="D20:E20"/>
    <mergeCell ref="D21:E21"/>
    <mergeCell ref="D22:E22"/>
    <mergeCell ref="D23:E23"/>
    <mergeCell ref="D24:E24"/>
    <mergeCell ref="D30:E30"/>
    <mergeCell ref="D31:E31"/>
    <mergeCell ref="D32:E32"/>
    <mergeCell ref="D33:E33"/>
    <mergeCell ref="D34:E34"/>
    <mergeCell ref="D35:E35"/>
    <mergeCell ref="D48:E48"/>
    <mergeCell ref="D42:E42"/>
    <mergeCell ref="D43:E43"/>
    <mergeCell ref="D44:E44"/>
    <mergeCell ref="D45:E45"/>
    <mergeCell ref="D46:E46"/>
    <mergeCell ref="D47:E47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99E39-95C0-4D3C-AEFE-50E96C8ECDE8}">
  <dimension ref="C1:M156"/>
  <sheetViews>
    <sheetView showGridLines="0" zoomScale="85" zoomScaleNormal="85" workbookViewId="0">
      <selection sqref="A1:XFD1048576"/>
    </sheetView>
  </sheetViews>
  <sheetFormatPr baseColWidth="10" defaultColWidth="11.3984375" defaultRowHeight="14.25"/>
  <cols>
    <col min="1" max="2" width="7.3984375" customWidth="1"/>
    <col min="3" max="3" width="78.59765625" bestFit="1" customWidth="1"/>
    <col min="4" max="4" width="43" style="43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66" t="s">
        <v>123</v>
      </c>
      <c r="D1" s="66"/>
      <c r="E1" s="66"/>
      <c r="F1" s="66"/>
      <c r="G1" s="66"/>
      <c r="H1" s="66"/>
      <c r="I1" s="66"/>
      <c r="J1" s="66"/>
      <c r="K1" s="66"/>
    </row>
    <row r="2" spans="3:13" ht="30" customHeight="1">
      <c r="C2" s="66"/>
      <c r="D2" s="66"/>
      <c r="E2" s="66"/>
      <c r="F2" s="66"/>
      <c r="G2" s="66"/>
      <c r="H2" s="66"/>
      <c r="I2" s="66"/>
      <c r="J2" s="66"/>
      <c r="K2" s="66"/>
    </row>
    <row r="3" spans="3:13" ht="15" customHeight="1">
      <c r="C3" s="67" t="s">
        <v>77</v>
      </c>
      <c r="D3" s="67"/>
      <c r="E3" s="67"/>
      <c r="F3" s="67"/>
      <c r="G3" s="67"/>
      <c r="H3" s="67"/>
      <c r="I3" s="67"/>
      <c r="J3" s="67"/>
      <c r="K3" s="67"/>
    </row>
    <row r="4" spans="3:13" ht="15" customHeight="1">
      <c r="C4" s="67"/>
      <c r="D4" s="67"/>
      <c r="E4" s="67"/>
      <c r="F4" s="67"/>
      <c r="G4" s="67"/>
      <c r="H4" s="67"/>
      <c r="I4" s="67"/>
      <c r="J4" s="67"/>
      <c r="K4" s="67"/>
    </row>
    <row r="5" spans="3:13" ht="14.65" thickBot="1">
      <c r="C5" s="9"/>
      <c r="D5" s="42"/>
      <c r="E5" s="9"/>
      <c r="F5" s="9"/>
      <c r="G5" s="9"/>
      <c r="H5" s="9"/>
      <c r="I5" s="9"/>
      <c r="J5" s="9"/>
      <c r="K5" s="9"/>
    </row>
    <row r="6" spans="3:13" ht="16.5" customHeight="1" thickTop="1" thickBot="1">
      <c r="C6" s="13" t="s">
        <v>78</v>
      </c>
      <c r="D6" s="64" t="s">
        <v>79</v>
      </c>
      <c r="E6" s="64"/>
      <c r="F6" s="10"/>
      <c r="G6" s="10"/>
      <c r="H6" s="9"/>
      <c r="I6" s="9"/>
      <c r="J6" s="9"/>
      <c r="K6" s="9"/>
    </row>
    <row r="7" spans="3:13" ht="15" thickTop="1" thickBot="1">
      <c r="C7" s="14" t="s">
        <v>109</v>
      </c>
      <c r="D7" s="65" t="s">
        <v>124</v>
      </c>
      <c r="E7" s="65"/>
      <c r="F7" s="9"/>
      <c r="G7" s="76"/>
      <c r="H7" s="76"/>
      <c r="I7" s="9"/>
      <c r="J7" s="9"/>
      <c r="K7" s="9"/>
    </row>
    <row r="8" spans="3:13" ht="15" thickTop="1" thickBot="1">
      <c r="C8" s="15" t="s">
        <v>86</v>
      </c>
      <c r="D8" s="77">
        <v>72207989</v>
      </c>
      <c r="E8" s="78"/>
      <c r="F8" s="11"/>
      <c r="G8" s="9"/>
      <c r="H8" s="9"/>
      <c r="I8" s="9"/>
      <c r="J8" s="9"/>
      <c r="K8" s="9"/>
    </row>
    <row r="9" spans="3:13" ht="15" thickTop="1" thickBot="1">
      <c r="C9" s="15" t="s">
        <v>87</v>
      </c>
      <c r="D9" s="77">
        <v>14213755</v>
      </c>
      <c r="E9" s="78"/>
      <c r="F9" s="9"/>
      <c r="H9" s="9"/>
      <c r="I9" s="9"/>
      <c r="J9" s="9"/>
      <c r="K9" s="9"/>
    </row>
    <row r="10" spans="3:13" ht="15" thickTop="1" thickBot="1">
      <c r="C10" s="15" t="s">
        <v>89</v>
      </c>
      <c r="D10" s="77">
        <f>ROUND(D8/24/1.0026,0)</f>
        <v>3000864</v>
      </c>
      <c r="E10" s="78"/>
      <c r="F10" s="9"/>
      <c r="G10" s="9"/>
      <c r="H10" s="9"/>
      <c r="I10" s="9"/>
      <c r="J10" s="9"/>
      <c r="K10" s="9"/>
    </row>
    <row r="11" spans="3:13" ht="15" thickTop="1" thickBot="1">
      <c r="C11" s="15" t="s">
        <v>90</v>
      </c>
      <c r="D11" s="77">
        <f>ROUND(D9/24/1.0026,0)</f>
        <v>590704</v>
      </c>
      <c r="E11" s="78"/>
      <c r="F11" s="9"/>
      <c r="G11" s="9"/>
      <c r="H11" s="9"/>
      <c r="I11" s="9"/>
      <c r="J11" s="9"/>
      <c r="K11" s="9"/>
    </row>
    <row r="12" spans="3:13" ht="15" thickTop="1" thickBot="1">
      <c r="C12" s="15" t="s">
        <v>91</v>
      </c>
      <c r="D12" s="62">
        <f>D11/D10</f>
        <v>0.19684464207641533</v>
      </c>
      <c r="E12" s="63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92</v>
      </c>
      <c r="D14" s="44" t="s">
        <v>111</v>
      </c>
      <c r="E14" s="44" t="s">
        <v>114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112</v>
      </c>
      <c r="D15" s="51">
        <v>40.239699999999999</v>
      </c>
      <c r="E15" s="24">
        <f>D15/100/24*365/28/1.0026</f>
        <v>0.21799705438479003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113</v>
      </c>
      <c r="D16" s="16">
        <v>0</v>
      </c>
      <c r="E16" s="17"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6.5" customHeight="1" thickTop="1" thickBot="1">
      <c r="C18" s="13" t="s">
        <v>78</v>
      </c>
      <c r="D18" s="64" t="s">
        <v>97</v>
      </c>
      <c r="E18" s="64"/>
      <c r="F18" s="9"/>
      <c r="G18" s="9"/>
      <c r="H18" s="9"/>
      <c r="I18" s="9"/>
      <c r="J18" s="9"/>
      <c r="K18" s="9"/>
    </row>
    <row r="19" spans="3:11" ht="15" thickTop="1" thickBot="1">
      <c r="C19" s="14" t="s">
        <v>109</v>
      </c>
      <c r="D19" s="65" t="s">
        <v>124</v>
      </c>
      <c r="E19" s="65"/>
      <c r="F19" s="9"/>
      <c r="G19" s="9"/>
      <c r="H19" s="9"/>
      <c r="I19" s="9"/>
      <c r="J19" s="9"/>
      <c r="K19" s="9"/>
    </row>
    <row r="20" spans="3:11" ht="15" thickTop="1" thickBot="1">
      <c r="C20" s="15" t="s">
        <v>86</v>
      </c>
      <c r="D20" s="77">
        <v>140042903</v>
      </c>
      <c r="E20" s="78"/>
      <c r="F20" s="11"/>
      <c r="G20" s="9"/>
      <c r="H20" s="9"/>
      <c r="I20" s="9"/>
      <c r="J20" s="9"/>
      <c r="K20" s="9"/>
    </row>
    <row r="21" spans="3:11" ht="15" thickTop="1" thickBot="1">
      <c r="C21" s="15" t="s">
        <v>87</v>
      </c>
      <c r="D21" s="68">
        <v>852795</v>
      </c>
      <c r="E21" s="69"/>
      <c r="F21" s="9"/>
      <c r="G21" s="11"/>
      <c r="H21" s="9"/>
      <c r="I21" s="9"/>
      <c r="J21" s="9"/>
      <c r="K21" s="9"/>
    </row>
    <row r="22" spans="3:11" ht="15" thickTop="1" thickBot="1">
      <c r="C22" s="15" t="s">
        <v>89</v>
      </c>
      <c r="D22" s="68">
        <f>ROUND(D20/24/1.0026,0)</f>
        <v>5819989</v>
      </c>
      <c r="E22" s="69"/>
      <c r="F22" s="9"/>
      <c r="G22" s="9"/>
      <c r="H22" s="9"/>
      <c r="I22" s="9"/>
      <c r="J22" s="9"/>
      <c r="K22" s="9"/>
    </row>
    <row r="23" spans="3:11" ht="15" thickTop="1" thickBot="1">
      <c r="C23" s="15" t="s">
        <v>90</v>
      </c>
      <c r="D23" s="68">
        <f>ROUND(D21/24/1.0026,0)</f>
        <v>35441</v>
      </c>
      <c r="E23" s="69"/>
      <c r="F23" s="9"/>
      <c r="G23" s="9"/>
      <c r="H23" s="9"/>
      <c r="I23" s="9"/>
      <c r="J23" s="9"/>
      <c r="K23" s="9"/>
    </row>
    <row r="24" spans="3:11" ht="15" thickTop="1" thickBot="1">
      <c r="C24" s="15" t="s">
        <v>91</v>
      </c>
      <c r="D24" s="62">
        <f>D23/D22</f>
        <v>6.0895304097653789E-3</v>
      </c>
      <c r="E24" s="63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92</v>
      </c>
      <c r="D26" s="44" t="s">
        <v>111</v>
      </c>
      <c r="E26" s="44" t="s">
        <v>114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112</v>
      </c>
      <c r="D27" s="17">
        <v>58.962699999999998</v>
      </c>
      <c r="E27" s="24">
        <f>D27/100/24*365/28/1.0026</f>
        <v>0.31942819947897377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113</v>
      </c>
      <c r="D28" s="16">
        <v>0</v>
      </c>
      <c r="E28" s="23">
        <v>0</v>
      </c>
      <c r="F28" s="9"/>
      <c r="G28" s="9"/>
      <c r="H28" s="9"/>
      <c r="I28" s="9"/>
      <c r="J28" s="9"/>
      <c r="K28" s="9"/>
    </row>
    <row r="29" spans="3:11" ht="14.65" thickTop="1">
      <c r="F29" s="9"/>
      <c r="G29" s="9"/>
      <c r="H29" s="9"/>
      <c r="I29" s="9"/>
      <c r="J29" s="9"/>
      <c r="K29" s="9"/>
    </row>
    <row r="30" spans="3:11">
      <c r="D30" s="79"/>
      <c r="E30" s="79"/>
      <c r="F30" s="9"/>
      <c r="G30" s="9"/>
      <c r="H30" s="9"/>
      <c r="I30" s="9"/>
      <c r="J30" s="9"/>
      <c r="K30" s="9"/>
    </row>
    <row r="31" spans="3:11">
      <c r="D31" s="79"/>
      <c r="E31" s="79"/>
      <c r="F31" s="9"/>
      <c r="G31" s="9"/>
      <c r="H31" s="9"/>
      <c r="I31" s="9"/>
      <c r="J31" s="9"/>
      <c r="K31" s="9"/>
    </row>
    <row r="32" spans="3:11">
      <c r="D32" s="79"/>
      <c r="E32" s="79"/>
      <c r="F32" s="11"/>
      <c r="G32" s="9"/>
      <c r="H32" s="9"/>
      <c r="I32" s="9"/>
      <c r="J32" s="9"/>
      <c r="K32" s="9"/>
    </row>
    <row r="33" spans="4:11">
      <c r="D33" s="79"/>
      <c r="E33" s="79"/>
      <c r="F33" s="9"/>
      <c r="G33" s="9"/>
      <c r="H33" s="9"/>
      <c r="I33" s="9"/>
      <c r="J33" s="9"/>
      <c r="K33" s="9"/>
    </row>
    <row r="34" spans="4:11">
      <c r="D34" s="79"/>
      <c r="E34" s="79"/>
      <c r="F34" s="9"/>
      <c r="G34" s="9"/>
      <c r="H34" s="9"/>
      <c r="I34" s="9"/>
      <c r="J34" s="9"/>
      <c r="K34" s="9"/>
    </row>
    <row r="35" spans="4:11">
      <c r="D35" s="79"/>
      <c r="E35" s="79"/>
      <c r="F35" s="9"/>
      <c r="G35" s="9"/>
      <c r="H35" s="9"/>
      <c r="I35" s="9"/>
      <c r="J35" s="9"/>
      <c r="K35" s="9"/>
    </row>
    <row r="36" spans="4:11">
      <c r="D36" s="79"/>
      <c r="E36" s="79"/>
      <c r="F36" s="9"/>
      <c r="G36" s="9"/>
      <c r="H36" s="9"/>
      <c r="I36" s="9"/>
      <c r="J36" s="9"/>
      <c r="K36" s="9"/>
    </row>
    <row r="37" spans="4:11">
      <c r="D37"/>
      <c r="F37" s="9"/>
      <c r="G37" s="9"/>
      <c r="H37" s="9"/>
      <c r="I37" s="9"/>
      <c r="J37" s="9"/>
      <c r="K37" s="9"/>
    </row>
    <row r="38" spans="4:11">
      <c r="D38"/>
      <c r="F38" s="9"/>
      <c r="G38" s="9"/>
      <c r="H38" s="9"/>
      <c r="I38" s="9"/>
      <c r="J38" s="9"/>
      <c r="K38" s="9"/>
    </row>
    <row r="39" spans="4:11">
      <c r="D39"/>
      <c r="F39" s="9"/>
      <c r="G39" s="9"/>
      <c r="H39" s="9"/>
      <c r="I39" s="9"/>
      <c r="J39" s="9"/>
      <c r="K39" s="9"/>
    </row>
    <row r="40" spans="4:11">
      <c r="D40"/>
      <c r="F40" s="9"/>
      <c r="G40" s="9"/>
      <c r="H40" s="9"/>
      <c r="I40" s="9"/>
      <c r="J40" s="9"/>
      <c r="K40" s="9"/>
    </row>
    <row r="41" spans="4:11" ht="20.25" customHeight="1">
      <c r="D41"/>
      <c r="F41" s="9"/>
      <c r="G41" s="9"/>
      <c r="H41" s="9"/>
      <c r="I41" s="9"/>
      <c r="J41" s="9"/>
      <c r="K41" s="9"/>
    </row>
    <row r="42" spans="4:11">
      <c r="D42" s="79"/>
      <c r="E42" s="79"/>
    </row>
    <row r="43" spans="4:11">
      <c r="D43" s="79"/>
      <c r="E43" s="79"/>
    </row>
    <row r="44" spans="4:11">
      <c r="D44" s="79"/>
      <c r="E44" s="79"/>
      <c r="F44" s="11"/>
    </row>
    <row r="45" spans="4:11">
      <c r="D45" s="79"/>
      <c r="E45" s="79"/>
    </row>
    <row r="46" spans="4:11">
      <c r="D46" s="79"/>
      <c r="E46" s="79"/>
    </row>
    <row r="47" spans="4:11">
      <c r="D47" s="79"/>
      <c r="E47" s="79"/>
    </row>
    <row r="48" spans="4:11">
      <c r="D48" s="79"/>
      <c r="E48" s="79"/>
    </row>
    <row r="49" spans="4:4" ht="20.25" customHeight="1">
      <c r="D49"/>
    </row>
    <row r="50" spans="4:4">
      <c r="D50"/>
    </row>
    <row r="51" spans="4:4">
      <c r="D51"/>
    </row>
    <row r="52" spans="4:4">
      <c r="D52"/>
    </row>
    <row r="54" spans="4:4" ht="20.25" customHeight="1"/>
    <row r="55" spans="4:4" ht="20.25" customHeight="1"/>
    <row r="56" spans="4:4" ht="20.25" customHeight="1"/>
    <row r="57" spans="4:4" ht="20.25" customHeight="1"/>
    <row r="58" spans="4:4" ht="36" customHeight="1"/>
    <row r="59" spans="4:4" ht="20.25" customHeight="1"/>
    <row r="60" spans="4:4" ht="20.25" customHeight="1"/>
    <row r="61" spans="4:4" ht="20.25" customHeight="1"/>
    <row r="62" spans="4:4" ht="20.25" customHeight="1"/>
    <row r="63" spans="4:4" ht="36" customHeight="1"/>
    <row r="64" spans="4:4" ht="20.25" customHeight="1"/>
    <row r="65" ht="20.25" customHeight="1"/>
    <row r="66" ht="20.25" customHeight="1"/>
    <row r="67" ht="20.25" customHeight="1"/>
    <row r="68" ht="36" customHeight="1"/>
    <row r="69" ht="20.25" customHeight="1"/>
    <row r="70" ht="20.25" customHeight="1"/>
    <row r="71" ht="20.25" customHeight="1"/>
    <row r="72" ht="20.25" customHeight="1"/>
    <row r="73" ht="36" customHeight="1"/>
    <row r="74" ht="20.25" customHeight="1"/>
    <row r="75" ht="20.25" customHeight="1"/>
    <row r="76" ht="20.25" customHeight="1"/>
    <row r="77" ht="20.25" customHeight="1"/>
    <row r="78" ht="36" customHeight="1"/>
    <row r="79" ht="20.25" customHeight="1"/>
    <row r="80" ht="20.25" customHeight="1"/>
    <row r="81" ht="20.25" customHeight="1"/>
    <row r="82" ht="20.25" customHeight="1"/>
    <row r="83" ht="36" customHeight="1"/>
    <row r="84" ht="20.25" customHeight="1"/>
    <row r="85" ht="20.25" customHeight="1"/>
    <row r="86" ht="20.25" customHeight="1"/>
    <row r="87" ht="20.25" customHeight="1"/>
    <row r="88" ht="36" customHeight="1"/>
    <row r="89" ht="20.25" customHeight="1"/>
    <row r="90" ht="20.25" customHeight="1"/>
    <row r="91" ht="20.25" customHeight="1"/>
    <row r="92" ht="20.25" customHeight="1"/>
    <row r="93" ht="36" customHeight="1"/>
    <row r="94" ht="20.25" customHeight="1"/>
    <row r="95" ht="20.25" customHeight="1"/>
    <row r="96" ht="20.25" customHeight="1"/>
    <row r="97" ht="20.25" customHeight="1"/>
    <row r="98" ht="36" customHeight="1"/>
    <row r="99" ht="20.25" customHeight="1"/>
    <row r="100" ht="20.25" customHeight="1"/>
    <row r="101" ht="20.25" customHeight="1"/>
    <row r="102" ht="20.25" customHeight="1"/>
    <row r="103" ht="36" customHeight="1"/>
    <row r="104" ht="20.25" customHeight="1"/>
    <row r="105" ht="20.25" customHeight="1"/>
    <row r="106" ht="20.25" customHeight="1"/>
    <row r="107" ht="20.25" customHeight="1"/>
    <row r="108" ht="36" customHeight="1"/>
    <row r="109" ht="20.25" customHeight="1"/>
    <row r="110" ht="20.25" customHeight="1"/>
    <row r="111" ht="20.25" customHeight="1"/>
    <row r="112" ht="20.25" customHeight="1"/>
    <row r="113" ht="36" customHeight="1"/>
    <row r="114" ht="20.25" customHeight="1"/>
    <row r="115" ht="20.25" customHeight="1"/>
    <row r="116" ht="20.25" customHeight="1"/>
    <row r="117" ht="20.25" customHeight="1"/>
    <row r="118" ht="36" customHeight="1"/>
    <row r="119" ht="20.25" customHeight="1"/>
    <row r="120" ht="20.25" customHeight="1"/>
    <row r="121" ht="20.25" customHeight="1"/>
    <row r="122" ht="20.25" customHeight="1"/>
    <row r="123" ht="36" customHeight="1"/>
    <row r="124" ht="20.25" customHeight="1"/>
    <row r="125" ht="20.25" customHeight="1"/>
    <row r="126" ht="20.25" customHeight="1"/>
    <row r="127" ht="20.25" customHeight="1"/>
    <row r="128" ht="36" customHeight="1"/>
    <row r="129" ht="20.25" customHeight="1"/>
    <row r="130" ht="20.25" customHeight="1"/>
    <row r="131" ht="20.25" customHeight="1"/>
    <row r="132" ht="20.25" customHeight="1"/>
    <row r="133" ht="36" customHeight="1"/>
    <row r="134" ht="20.25" customHeight="1"/>
    <row r="135" ht="20.25" customHeight="1"/>
    <row r="136" ht="20.25" customHeight="1"/>
    <row r="137" ht="20.25" customHeight="1"/>
    <row r="138" ht="36" customHeight="1"/>
    <row r="139" ht="20.25" customHeight="1"/>
    <row r="140" ht="20.25" customHeight="1"/>
    <row r="141" ht="20.25" customHeight="1"/>
    <row r="142" ht="20.25" customHeight="1"/>
    <row r="143" ht="36" customHeight="1"/>
    <row r="144" ht="20.25" customHeight="1"/>
    <row r="145" ht="20.25" customHeight="1"/>
    <row r="146" ht="20.25" customHeight="1"/>
    <row r="148" ht="36" customHeight="1"/>
    <row r="149" ht="20.25" customHeight="1"/>
    <row r="150" ht="20.25" customHeight="1"/>
    <row r="151" ht="20.25" customHeight="1"/>
    <row r="152" ht="20.25" customHeight="1"/>
    <row r="153" ht="36" customHeight="1"/>
    <row r="154" ht="20.25" customHeight="1"/>
    <row r="155" ht="20.25" customHeight="1"/>
    <row r="156" ht="20.25" customHeight="1"/>
  </sheetData>
  <mergeCells count="31"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  <mergeCell ref="D36:E36"/>
    <mergeCell ref="D20:E20"/>
    <mergeCell ref="D21:E21"/>
    <mergeCell ref="D22:E22"/>
    <mergeCell ref="D23:E23"/>
    <mergeCell ref="D24:E24"/>
    <mergeCell ref="D30:E30"/>
    <mergeCell ref="D31:E31"/>
    <mergeCell ref="D32:E32"/>
    <mergeCell ref="D33:E33"/>
    <mergeCell ref="D34:E34"/>
    <mergeCell ref="D35:E35"/>
    <mergeCell ref="D48:E48"/>
    <mergeCell ref="D42:E42"/>
    <mergeCell ref="D43:E43"/>
    <mergeCell ref="D44:E44"/>
    <mergeCell ref="D45:E45"/>
    <mergeCell ref="D46:E46"/>
    <mergeCell ref="D47:E47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35117-B824-4A68-B857-BBA392DBD4C2}">
  <dimension ref="A1:I66"/>
  <sheetViews>
    <sheetView showGridLines="0" topLeftCell="C1" zoomScale="90" zoomScaleNormal="90" workbookViewId="0">
      <selection activeCell="C1" sqref="A1:XFD1048576"/>
    </sheetView>
  </sheetViews>
  <sheetFormatPr baseColWidth="10" defaultColWidth="11.3984375" defaultRowHeight="14.25"/>
  <cols>
    <col min="3" max="3" width="75.3984375" customWidth="1"/>
    <col min="4" max="8" width="30.265625" customWidth="1"/>
    <col min="9" max="9" width="30.265625" style="9" customWidth="1"/>
    <col min="10" max="10" width="14.265625" style="9" bestFit="1" customWidth="1"/>
    <col min="11" max="12" width="11.3984375" style="9"/>
    <col min="13" max="13" width="16.3984375" style="9" bestFit="1" customWidth="1"/>
    <col min="14" max="15" width="11.3984375" style="9"/>
    <col min="16" max="16" width="16.3984375" style="9" bestFit="1" customWidth="1"/>
    <col min="17" max="16384" width="11.3984375" style="9"/>
  </cols>
  <sheetData>
    <row r="1" spans="3:9" s="9" customFormat="1" ht="19.5" customHeight="1">
      <c r="C1" s="59" t="s">
        <v>125</v>
      </c>
      <c r="D1" s="59"/>
      <c r="E1" s="59"/>
      <c r="F1" s="59"/>
      <c r="G1" s="59"/>
      <c r="H1" s="59"/>
      <c r="I1" s="59"/>
    </row>
    <row r="2" spans="3:9" s="9" customFormat="1" ht="29.25" customHeight="1">
      <c r="C2" s="59"/>
      <c r="D2" s="59"/>
      <c r="E2" s="59"/>
      <c r="F2" s="59"/>
      <c r="G2" s="59"/>
      <c r="H2" s="59"/>
      <c r="I2" s="59"/>
    </row>
    <row r="3" spans="3:9" s="9" customFormat="1" ht="14.25" customHeight="1">
      <c r="C3" s="67" t="s">
        <v>77</v>
      </c>
      <c r="D3" s="67"/>
      <c r="E3" s="67"/>
      <c r="F3" s="67"/>
      <c r="G3" s="67"/>
      <c r="H3" s="67"/>
      <c r="I3" s="67"/>
    </row>
    <row r="4" spans="3:9" s="9" customFormat="1" ht="14.25" customHeight="1">
      <c r="C4" s="67"/>
      <c r="D4" s="67"/>
      <c r="E4" s="67"/>
      <c r="F4" s="67"/>
      <c r="G4" s="67"/>
      <c r="H4" s="67"/>
      <c r="I4" s="67"/>
    </row>
    <row r="5" spans="3:9" s="9" customFormat="1" ht="13.9" thickBot="1"/>
    <row r="6" spans="3:9" s="9" customFormat="1" ht="16.5" customHeight="1" thickTop="1" thickBot="1">
      <c r="C6" s="13" t="s">
        <v>78</v>
      </c>
      <c r="D6" s="81" t="s">
        <v>79</v>
      </c>
      <c r="E6" s="82"/>
      <c r="F6" s="82"/>
      <c r="G6" s="83"/>
    </row>
    <row r="7" spans="3:9" s="9" customFormat="1" thickTop="1" thickBot="1">
      <c r="C7" s="14" t="s">
        <v>99</v>
      </c>
      <c r="D7" s="70" t="s">
        <v>102</v>
      </c>
      <c r="E7" s="71"/>
      <c r="F7" s="70" t="s">
        <v>103</v>
      </c>
      <c r="G7" s="71"/>
    </row>
    <row r="8" spans="3:9" s="9" customFormat="1" thickTop="1" thickBot="1">
      <c r="C8" s="15" t="s">
        <v>86</v>
      </c>
      <c r="D8" s="68">
        <v>72207989</v>
      </c>
      <c r="E8" s="69"/>
      <c r="F8" s="68">
        <v>72207989</v>
      </c>
      <c r="G8" s="69"/>
    </row>
    <row r="9" spans="3:9" s="9" customFormat="1" thickTop="1" thickBot="1">
      <c r="C9" s="15" t="s">
        <v>87</v>
      </c>
      <c r="D9" s="68">
        <v>0</v>
      </c>
      <c r="E9" s="69"/>
      <c r="F9" s="68">
        <v>0</v>
      </c>
      <c r="G9" s="69"/>
    </row>
    <row r="10" spans="3:9" s="9" customFormat="1" thickTop="1" thickBot="1">
      <c r="C10" s="15" t="s">
        <v>89</v>
      </c>
      <c r="D10" s="68">
        <f>D8/1.0026/24</f>
        <v>3000863.9620320499</v>
      </c>
      <c r="E10" s="69"/>
      <c r="F10" s="68">
        <f>F8/1.0026/24</f>
        <v>3000863.9620320499</v>
      </c>
      <c r="G10" s="69"/>
    </row>
    <row r="11" spans="3:9" s="9" customFormat="1" thickTop="1" thickBot="1">
      <c r="C11" s="15" t="s">
        <v>90</v>
      </c>
      <c r="D11" s="68">
        <f>D9/24/1.0026</f>
        <v>0</v>
      </c>
      <c r="E11" s="69"/>
      <c r="F11" s="68">
        <f>F9/24/1.0026</f>
        <v>0</v>
      </c>
      <c r="G11" s="69"/>
    </row>
    <row r="12" spans="3:9" s="9" customFormat="1" thickTop="1" thickBot="1">
      <c r="C12" s="15" t="s">
        <v>91</v>
      </c>
      <c r="D12" s="62">
        <f t="shared" ref="D12" si="0">D11/D10</f>
        <v>0</v>
      </c>
      <c r="E12" s="63"/>
      <c r="F12" s="62">
        <f t="shared" ref="F12" si="1">F11/F10</f>
        <v>0</v>
      </c>
      <c r="G12" s="63"/>
    </row>
    <row r="13" spans="3:9" s="9" customFormat="1" ht="14.65" thickTop="1">
      <c r="C13"/>
    </row>
    <row r="14" spans="3:9" s="9" customFormat="1" ht="14.65" thickBot="1">
      <c r="C14"/>
      <c r="D14"/>
      <c r="E14"/>
      <c r="G14" s="11"/>
    </row>
    <row r="15" spans="3:9" s="9" customFormat="1" ht="15" thickTop="1" thickBot="1">
      <c r="C15"/>
      <c r="D15" s="70" t="s">
        <v>102</v>
      </c>
      <c r="E15" s="71"/>
      <c r="F15" s="70" t="s">
        <v>103</v>
      </c>
      <c r="G15" s="71"/>
    </row>
    <row r="16" spans="3:9" s="9" customFormat="1" ht="41.25" thickTop="1" thickBot="1">
      <c r="C16" s="15" t="s">
        <v>92</v>
      </c>
      <c r="D16" s="44" t="s">
        <v>104</v>
      </c>
      <c r="E16" s="44" t="s">
        <v>118</v>
      </c>
      <c r="F16" s="44" t="s">
        <v>104</v>
      </c>
      <c r="G16" s="44" t="s">
        <v>118</v>
      </c>
    </row>
    <row r="17" spans="3:7" s="9" customFormat="1" thickTop="1" thickBot="1">
      <c r="C17" s="15" t="s">
        <v>106</v>
      </c>
      <c r="D17" s="22">
        <v>120.7191</v>
      </c>
      <c r="E17" s="24">
        <f>D17/100/24*365/91/1.0026</f>
        <v>0.20122805020134463</v>
      </c>
      <c r="F17" s="22">
        <v>122.0457</v>
      </c>
      <c r="G17" s="24">
        <f>F17/100/24*365/92/1.0026</f>
        <v>0.20122807737924875</v>
      </c>
    </row>
    <row r="18" spans="3:7" s="9" customFormat="1" thickTop="1" thickBot="1">
      <c r="C18" s="15" t="s">
        <v>107</v>
      </c>
      <c r="D18" s="22">
        <v>0</v>
      </c>
      <c r="E18" s="22">
        <v>0</v>
      </c>
      <c r="F18" s="22">
        <v>0</v>
      </c>
      <c r="G18" s="22">
        <v>0</v>
      </c>
    </row>
    <row r="19" spans="3:7" s="9" customFormat="1" ht="13.9" thickTop="1"/>
    <row r="20" spans="3:7" s="9" customFormat="1" ht="13.5"/>
    <row r="21" spans="3:7" s="9" customFormat="1" ht="16.5" customHeight="1" thickBot="1">
      <c r="C21"/>
    </row>
    <row r="22" spans="3:7" s="9" customFormat="1" ht="16.5" customHeight="1" thickTop="1" thickBot="1">
      <c r="C22" s="13" t="s">
        <v>78</v>
      </c>
      <c r="D22" s="81" t="s">
        <v>97</v>
      </c>
      <c r="E22" s="82"/>
      <c r="F22" s="82"/>
      <c r="G22" s="83"/>
    </row>
    <row r="23" spans="3:7" s="9" customFormat="1" thickTop="1" thickBot="1">
      <c r="C23" s="14" t="s">
        <v>99</v>
      </c>
      <c r="D23" s="70" t="s">
        <v>102</v>
      </c>
      <c r="E23" s="71"/>
      <c r="F23" s="70" t="s">
        <v>103</v>
      </c>
      <c r="G23" s="71"/>
    </row>
    <row r="24" spans="3:7" s="9" customFormat="1" thickTop="1" thickBot="1">
      <c r="C24" s="15" t="s">
        <v>86</v>
      </c>
      <c r="D24" s="80">
        <v>142116649</v>
      </c>
      <c r="E24" s="69"/>
      <c r="F24" s="80">
        <v>142116649</v>
      </c>
      <c r="G24" s="69"/>
    </row>
    <row r="25" spans="3:7" s="9" customFormat="1" thickTop="1" thickBot="1">
      <c r="C25" s="15" t="s">
        <v>87</v>
      </c>
      <c r="D25" s="68">
        <v>3408848</v>
      </c>
      <c r="E25" s="69"/>
      <c r="F25" s="68">
        <v>0</v>
      </c>
      <c r="G25" s="69"/>
    </row>
    <row r="26" spans="3:7" s="9" customFormat="1" thickTop="1" thickBot="1">
      <c r="C26" s="15" t="s">
        <v>89</v>
      </c>
      <c r="D26" s="68">
        <f t="shared" ref="D26" si="2">D24/1.0026/24</f>
        <v>5906170.9970742734</v>
      </c>
      <c r="E26" s="69"/>
      <c r="F26" s="68">
        <f t="shared" ref="F26" si="3">F24/1.0026/24</f>
        <v>5906170.9970742734</v>
      </c>
      <c r="G26" s="69"/>
    </row>
    <row r="27" spans="3:7" s="9" customFormat="1" thickTop="1" thickBot="1">
      <c r="C27" s="15" t="s">
        <v>90</v>
      </c>
      <c r="D27" s="68">
        <f t="shared" ref="D27" si="4">D25/24/1.0026</f>
        <v>141666.99913558085</v>
      </c>
      <c r="E27" s="69"/>
      <c r="F27" s="68">
        <f t="shared" ref="F27" si="5">F25/24/1.0026</f>
        <v>0</v>
      </c>
      <c r="G27" s="69"/>
    </row>
    <row r="28" spans="3:7" s="9" customFormat="1" thickTop="1" thickBot="1">
      <c r="C28" s="15" t="s">
        <v>91</v>
      </c>
      <c r="D28" s="62">
        <f t="shared" ref="D28" si="6">D27/D26</f>
        <v>2.3986267787667867E-2</v>
      </c>
      <c r="E28" s="63"/>
      <c r="F28" s="62">
        <f t="shared" ref="F28" si="7">F27/F26</f>
        <v>0</v>
      </c>
      <c r="G28" s="63"/>
    </row>
    <row r="29" spans="3:7" s="9" customFormat="1" ht="14.65" thickTop="1">
      <c r="C29"/>
    </row>
    <row r="30" spans="3:7" s="9" customFormat="1" ht="13.9" thickBot="1"/>
    <row r="31" spans="3:7" s="9" customFormat="1" thickTop="1" thickBot="1">
      <c r="D31" s="70" t="s">
        <v>102</v>
      </c>
      <c r="E31" s="71"/>
      <c r="F31" s="70" t="s">
        <v>103</v>
      </c>
      <c r="G31" s="71"/>
    </row>
    <row r="32" spans="3:7" s="9" customFormat="1" ht="41.25" thickTop="1" thickBot="1">
      <c r="C32" s="15" t="s">
        <v>92</v>
      </c>
      <c r="D32" s="44" t="s">
        <v>104</v>
      </c>
      <c r="E32" s="44" t="s">
        <v>118</v>
      </c>
      <c r="F32" s="44" t="s">
        <v>104</v>
      </c>
      <c r="G32" s="44" t="s">
        <v>118</v>
      </c>
    </row>
    <row r="33" spans="3:7" s="9" customFormat="1" thickTop="1" thickBot="1">
      <c r="C33" s="15" t="s">
        <v>106</v>
      </c>
      <c r="D33" s="22">
        <v>176.88820000000001</v>
      </c>
      <c r="E33" s="24">
        <f>D33/100/24*365/91/1.0026</f>
        <v>0.29485696621019786</v>
      </c>
      <c r="F33" s="22">
        <v>178.83199999999999</v>
      </c>
      <c r="G33" s="24">
        <f>F33/100/24*365/92/1.0026</f>
        <v>0.29485692272555131</v>
      </c>
    </row>
    <row r="34" spans="3:7" s="9" customFormat="1" thickTop="1" thickBot="1">
      <c r="C34" s="15" t="s">
        <v>107</v>
      </c>
      <c r="D34" s="22">
        <v>0</v>
      </c>
      <c r="E34" s="22">
        <v>0</v>
      </c>
      <c r="F34" s="22">
        <v>0</v>
      </c>
      <c r="G34" s="22">
        <v>0</v>
      </c>
    </row>
    <row r="35" spans="3:7" s="9" customFormat="1" ht="14.65" thickTop="1">
      <c r="C35"/>
    </row>
    <row r="36" spans="3:7" s="9" customFormat="1" ht="13.5"/>
    <row r="37" spans="3:7" s="9" customFormat="1" ht="13.5"/>
    <row r="38" spans="3:7" s="9" customFormat="1" ht="13.5"/>
    <row r="39" spans="3:7" s="9" customFormat="1" ht="13.5"/>
    <row r="40" spans="3:7" s="9" customFormat="1" ht="13.5"/>
    <row r="41" spans="3:7" s="9" customFormat="1" ht="13.5"/>
    <row r="42" spans="3:7" s="9" customFormat="1" ht="13.5"/>
    <row r="43" spans="3:7" s="9" customFormat="1" ht="13.5"/>
    <row r="44" spans="3:7" s="9" customFormat="1" ht="13.5"/>
    <row r="45" spans="3:7" s="9" customFormat="1" ht="13.5"/>
    <row r="46" spans="3:7" s="9" customFormat="1" ht="13.5"/>
    <row r="47" spans="3:7" s="9" customFormat="1" ht="13.5"/>
    <row r="48" spans="3:7" s="9" customFormat="1" ht="13.5"/>
    <row r="49" s="9" customFormat="1" ht="13.5"/>
    <row r="50" s="9" customFormat="1" ht="13.5"/>
    <row r="51" s="9" customFormat="1" ht="13.5"/>
    <row r="52" s="9" customFormat="1" ht="13.5"/>
    <row r="53" s="9" customFormat="1" ht="13.5"/>
    <row r="54" s="9" customFormat="1" ht="13.5"/>
    <row r="55" s="9" customFormat="1" ht="13.5"/>
    <row r="56" s="9" customFormat="1" ht="13.5"/>
    <row r="57" s="9" customFormat="1" ht="13.5"/>
    <row r="58" s="9" customFormat="1" ht="13.5"/>
    <row r="59" s="9" customFormat="1" ht="13.5"/>
    <row r="60" s="9" customFormat="1" ht="13.5"/>
    <row r="61" s="9" customFormat="1" ht="13.5"/>
    <row r="62" s="9" customFormat="1" ht="13.5"/>
    <row r="63" s="9" customFormat="1" ht="13.5"/>
    <row r="64" s="9" customFormat="1" ht="13.5"/>
    <row r="65" s="9" customFormat="1" ht="13.5"/>
    <row r="66" s="9" customFormat="1" ht="13.5"/>
  </sheetData>
  <mergeCells count="32">
    <mergeCell ref="D8:E8"/>
    <mergeCell ref="F8:G8"/>
    <mergeCell ref="D9:E9"/>
    <mergeCell ref="F9:G9"/>
    <mergeCell ref="C1:I2"/>
    <mergeCell ref="C3:I4"/>
    <mergeCell ref="D7:E7"/>
    <mergeCell ref="F7:G7"/>
    <mergeCell ref="D12:E12"/>
    <mergeCell ref="F12:G12"/>
    <mergeCell ref="D15:E15"/>
    <mergeCell ref="F15:G15"/>
    <mergeCell ref="D10:E10"/>
    <mergeCell ref="F10:G10"/>
    <mergeCell ref="D11:E11"/>
    <mergeCell ref="F11:G11"/>
    <mergeCell ref="D31:E31"/>
    <mergeCell ref="F31:G31"/>
    <mergeCell ref="D22:G22"/>
    <mergeCell ref="D6:G6"/>
    <mergeCell ref="D27:E27"/>
    <mergeCell ref="F27:G27"/>
    <mergeCell ref="D28:E28"/>
    <mergeCell ref="F28:G28"/>
    <mergeCell ref="D25:E25"/>
    <mergeCell ref="F25:G25"/>
    <mergeCell ref="D26:E26"/>
    <mergeCell ref="F26:G26"/>
    <mergeCell ref="D23:E23"/>
    <mergeCell ref="F23:G23"/>
    <mergeCell ref="D24:E24"/>
    <mergeCell ref="F24:G24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AC247-156D-4580-9C87-3DE4DFBEAC2B}">
  <dimension ref="C1:M156"/>
  <sheetViews>
    <sheetView showGridLines="0" zoomScale="85" zoomScaleNormal="85" workbookViewId="0">
      <selection sqref="A1:XFD1048576"/>
    </sheetView>
  </sheetViews>
  <sheetFormatPr baseColWidth="10" defaultColWidth="11.3984375" defaultRowHeight="14.25"/>
  <cols>
    <col min="1" max="2" width="7.3984375" customWidth="1"/>
    <col min="3" max="3" width="78.59765625" bestFit="1" customWidth="1"/>
    <col min="4" max="4" width="43" style="43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66" t="s">
        <v>126</v>
      </c>
      <c r="D1" s="66"/>
      <c r="E1" s="66"/>
      <c r="F1" s="66"/>
      <c r="G1" s="66"/>
      <c r="H1" s="66"/>
      <c r="I1" s="66"/>
      <c r="J1" s="66"/>
      <c r="K1" s="66"/>
    </row>
    <row r="2" spans="3:13" ht="30" customHeight="1">
      <c r="C2" s="66"/>
      <c r="D2" s="66"/>
      <c r="E2" s="66"/>
      <c r="F2" s="66"/>
      <c r="G2" s="66"/>
      <c r="H2" s="66"/>
      <c r="I2" s="66"/>
      <c r="J2" s="66"/>
      <c r="K2" s="66"/>
    </row>
    <row r="3" spans="3:13" ht="15" customHeight="1">
      <c r="C3" s="67" t="s">
        <v>77</v>
      </c>
      <c r="D3" s="67"/>
      <c r="E3" s="67"/>
      <c r="F3" s="67"/>
      <c r="G3" s="67"/>
      <c r="H3" s="67"/>
      <c r="I3" s="67"/>
      <c r="J3" s="67"/>
      <c r="K3" s="67"/>
    </row>
    <row r="4" spans="3:13" ht="15" customHeight="1">
      <c r="C4" s="67"/>
      <c r="D4" s="67"/>
      <c r="E4" s="67"/>
      <c r="F4" s="67"/>
      <c r="G4" s="67"/>
      <c r="H4" s="67"/>
      <c r="I4" s="67"/>
      <c r="J4" s="67"/>
      <c r="K4" s="67"/>
    </row>
    <row r="5" spans="3:13" ht="14.65" thickBot="1">
      <c r="C5" s="9"/>
      <c r="D5" s="42"/>
      <c r="E5" s="9"/>
      <c r="F5" s="9"/>
      <c r="G5" s="9"/>
      <c r="H5" s="9"/>
      <c r="I5" s="9"/>
      <c r="J5" s="9"/>
      <c r="K5" s="9"/>
    </row>
    <row r="6" spans="3:13" ht="16.5" customHeight="1" thickTop="1" thickBot="1">
      <c r="C6" s="13" t="s">
        <v>78</v>
      </c>
      <c r="D6" s="64" t="s">
        <v>79</v>
      </c>
      <c r="E6" s="64"/>
      <c r="F6" s="10"/>
      <c r="G6" s="10"/>
      <c r="H6" s="9"/>
      <c r="I6" s="9"/>
      <c r="J6" s="9"/>
      <c r="K6" s="9"/>
    </row>
    <row r="7" spans="3:13" ht="15" thickTop="1" thickBot="1">
      <c r="C7" s="14" t="s">
        <v>109</v>
      </c>
      <c r="D7" s="65" t="s">
        <v>127</v>
      </c>
      <c r="E7" s="65"/>
      <c r="F7" s="9"/>
      <c r="G7" s="76"/>
      <c r="H7" s="76"/>
      <c r="I7" s="9"/>
      <c r="J7" s="9"/>
      <c r="K7" s="9"/>
    </row>
    <row r="8" spans="3:13" ht="15" thickTop="1" thickBot="1">
      <c r="C8" s="15" t="s">
        <v>86</v>
      </c>
      <c r="D8" s="77">
        <v>72207989</v>
      </c>
      <c r="E8" s="78"/>
      <c r="F8" s="11"/>
      <c r="G8" s="9"/>
      <c r="H8" s="9"/>
      <c r="I8" s="9"/>
      <c r="J8" s="9"/>
      <c r="K8" s="9"/>
    </row>
    <row r="9" spans="3:13" ht="15" thickTop="1" thickBot="1">
      <c r="C9" s="15" t="s">
        <v>87</v>
      </c>
      <c r="D9" s="77">
        <v>14648274</v>
      </c>
      <c r="E9" s="78"/>
      <c r="F9" s="9"/>
      <c r="H9" s="9"/>
      <c r="I9" s="9"/>
      <c r="J9" s="9"/>
      <c r="K9" s="9"/>
    </row>
    <row r="10" spans="3:13" ht="15" thickTop="1" thickBot="1">
      <c r="C10" s="15" t="s">
        <v>89</v>
      </c>
      <c r="D10" s="77">
        <f>ROUND(D8/24/1.0026,0)</f>
        <v>3000864</v>
      </c>
      <c r="E10" s="78"/>
      <c r="F10" s="9"/>
      <c r="G10" s="9"/>
      <c r="H10" s="9"/>
      <c r="I10" s="9"/>
      <c r="J10" s="9"/>
      <c r="K10" s="9"/>
    </row>
    <row r="11" spans="3:13" ht="15" thickTop="1" thickBot="1">
      <c r="C11" s="15" t="s">
        <v>90</v>
      </c>
      <c r="D11" s="77">
        <f>ROUND(D9/24/1.0026,0)</f>
        <v>608762</v>
      </c>
      <c r="E11" s="78"/>
      <c r="F11" s="9"/>
      <c r="G11" s="9"/>
      <c r="H11" s="9"/>
      <c r="I11" s="9"/>
      <c r="J11" s="9"/>
      <c r="K11" s="9"/>
    </row>
    <row r="12" spans="3:13" ht="15" thickTop="1" thickBot="1">
      <c r="C12" s="15" t="s">
        <v>91</v>
      </c>
      <c r="D12" s="62">
        <f>D11/D10</f>
        <v>0.2028622423408725</v>
      </c>
      <c r="E12" s="63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92</v>
      </c>
      <c r="D14" s="44" t="s">
        <v>111</v>
      </c>
      <c r="E14" s="44" t="s">
        <v>94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112</v>
      </c>
      <c r="D15" s="51">
        <v>44.551099999999998</v>
      </c>
      <c r="E15" s="24">
        <f>D15/100/24*365/31/1.0026</f>
        <v>0.21799707186047462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113</v>
      </c>
      <c r="D16" s="16">
        <v>0</v>
      </c>
      <c r="E16" s="17"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6.5" customHeight="1" thickTop="1" thickBot="1">
      <c r="C18" s="13" t="s">
        <v>78</v>
      </c>
      <c r="D18" s="64" t="s">
        <v>97</v>
      </c>
      <c r="E18" s="64"/>
      <c r="F18" s="9"/>
      <c r="G18" s="9"/>
      <c r="H18" s="9"/>
      <c r="I18" s="9"/>
      <c r="J18" s="9"/>
      <c r="K18" s="9"/>
    </row>
    <row r="19" spans="3:11" ht="15" thickTop="1" thickBot="1">
      <c r="C19" s="14" t="s">
        <v>109</v>
      </c>
      <c r="D19" s="65" t="s">
        <v>127</v>
      </c>
      <c r="E19" s="65"/>
      <c r="F19" s="9"/>
      <c r="G19" s="9"/>
      <c r="H19" s="9"/>
      <c r="I19" s="9"/>
      <c r="J19" s="9"/>
      <c r="K19" s="9"/>
    </row>
    <row r="20" spans="3:11" ht="15" thickTop="1" thickBot="1">
      <c r="C20" s="15" t="s">
        <v>86</v>
      </c>
      <c r="D20" s="77">
        <v>142042921</v>
      </c>
      <c r="E20" s="78"/>
      <c r="F20" s="11"/>
      <c r="G20" s="9"/>
      <c r="H20" s="9"/>
      <c r="I20" s="9"/>
      <c r="J20" s="9"/>
      <c r="K20" s="9"/>
    </row>
    <row r="21" spans="3:11" ht="15" thickTop="1" thickBot="1">
      <c r="C21" s="15" t="s">
        <v>87</v>
      </c>
      <c r="D21" s="68">
        <v>2523375</v>
      </c>
      <c r="E21" s="69"/>
      <c r="F21" s="9"/>
      <c r="G21" s="11"/>
      <c r="H21" s="9"/>
      <c r="I21" s="9"/>
      <c r="J21" s="9"/>
      <c r="K21" s="9"/>
    </row>
    <row r="22" spans="3:11" ht="15" thickTop="1" thickBot="1">
      <c r="C22" s="15" t="s">
        <v>89</v>
      </c>
      <c r="D22" s="68">
        <f>ROUND(D20/24/1.0026,0)</f>
        <v>5903107</v>
      </c>
      <c r="E22" s="69"/>
      <c r="F22" s="9"/>
      <c r="G22" s="9"/>
      <c r="H22" s="9"/>
      <c r="I22" s="9"/>
      <c r="J22" s="9"/>
      <c r="K22" s="9"/>
    </row>
    <row r="23" spans="3:11" ht="15" thickTop="1" thickBot="1">
      <c r="C23" s="15" t="s">
        <v>90</v>
      </c>
      <c r="D23" s="68">
        <f>ROUND(D21/24/1.0026,0)</f>
        <v>104868</v>
      </c>
      <c r="E23" s="69"/>
      <c r="F23" s="9"/>
      <c r="G23" s="9"/>
      <c r="H23" s="9"/>
      <c r="I23" s="9"/>
      <c r="J23" s="9"/>
      <c r="K23" s="9"/>
    </row>
    <row r="24" spans="3:11" ht="15" thickTop="1" thickBot="1">
      <c r="C24" s="15" t="s">
        <v>91</v>
      </c>
      <c r="D24" s="62">
        <f>D23/D22</f>
        <v>1.7764882120551093E-2</v>
      </c>
      <c r="E24" s="63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92</v>
      </c>
      <c r="D26" s="44" t="s">
        <v>111</v>
      </c>
      <c r="E26" s="44" t="s">
        <v>94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112</v>
      </c>
      <c r="D27" s="17">
        <v>65.280100000000004</v>
      </c>
      <c r="E27" s="24">
        <f>D27/100/24*365/31/1.0026</f>
        <v>0.31942804219781262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113</v>
      </c>
      <c r="D28" s="16">
        <v>0</v>
      </c>
      <c r="E28" s="23">
        <v>0</v>
      </c>
      <c r="F28" s="9"/>
      <c r="G28" s="9"/>
      <c r="H28" s="9"/>
      <c r="I28" s="9"/>
      <c r="J28" s="9"/>
      <c r="K28" s="9"/>
    </row>
    <row r="29" spans="3:11" ht="14.65" thickTop="1">
      <c r="F29" s="9"/>
      <c r="G29" s="9"/>
      <c r="H29" s="9"/>
      <c r="I29" s="9"/>
      <c r="J29" s="9"/>
      <c r="K29" s="9"/>
    </row>
    <row r="30" spans="3:11">
      <c r="D30" s="79"/>
      <c r="E30" s="79"/>
      <c r="F30" s="9"/>
      <c r="G30" s="9"/>
      <c r="H30" s="9"/>
      <c r="I30" s="9"/>
      <c r="J30" s="9"/>
      <c r="K30" s="9"/>
    </row>
    <row r="31" spans="3:11">
      <c r="D31" s="79"/>
      <c r="E31" s="79"/>
      <c r="F31" s="9"/>
      <c r="G31" s="9"/>
      <c r="H31" s="9"/>
      <c r="I31" s="9"/>
      <c r="J31" s="9"/>
      <c r="K31" s="9"/>
    </row>
    <row r="32" spans="3:11">
      <c r="D32" s="79"/>
      <c r="E32" s="79"/>
      <c r="F32" s="11"/>
      <c r="G32" s="9"/>
      <c r="H32" s="9"/>
      <c r="I32" s="9"/>
      <c r="J32" s="9"/>
      <c r="K32" s="9"/>
    </row>
    <row r="33" spans="4:11">
      <c r="D33" s="79"/>
      <c r="E33" s="79"/>
      <c r="F33" s="9"/>
      <c r="G33" s="9"/>
      <c r="H33" s="9"/>
      <c r="I33" s="9"/>
      <c r="J33" s="9"/>
      <c r="K33" s="9"/>
    </row>
    <row r="34" spans="4:11">
      <c r="D34" s="79"/>
      <c r="E34" s="79"/>
      <c r="F34" s="9"/>
      <c r="G34" s="9"/>
      <c r="H34" s="9"/>
      <c r="I34" s="9"/>
      <c r="J34" s="9"/>
      <c r="K34" s="9"/>
    </row>
    <row r="35" spans="4:11">
      <c r="D35" s="79"/>
      <c r="E35" s="79"/>
      <c r="F35" s="9"/>
      <c r="G35" s="9"/>
      <c r="H35" s="9"/>
      <c r="I35" s="9"/>
      <c r="J35" s="9"/>
      <c r="K35" s="9"/>
    </row>
    <row r="36" spans="4:11">
      <c r="D36" s="79"/>
      <c r="E36" s="79"/>
      <c r="F36" s="9"/>
      <c r="G36" s="9"/>
      <c r="H36" s="9"/>
      <c r="I36" s="9"/>
      <c r="J36" s="9"/>
      <c r="K36" s="9"/>
    </row>
    <row r="37" spans="4:11">
      <c r="D37"/>
      <c r="F37" s="9"/>
      <c r="G37" s="9"/>
      <c r="H37" s="9"/>
      <c r="I37" s="9"/>
      <c r="J37" s="9"/>
      <c r="K37" s="9"/>
    </row>
    <row r="38" spans="4:11">
      <c r="D38"/>
      <c r="F38" s="9"/>
      <c r="G38" s="9"/>
      <c r="H38" s="9"/>
      <c r="I38" s="9"/>
      <c r="J38" s="9"/>
      <c r="K38" s="9"/>
    </row>
    <row r="39" spans="4:11">
      <c r="D39"/>
      <c r="F39" s="9"/>
      <c r="G39" s="9"/>
      <c r="H39" s="9"/>
      <c r="I39" s="9"/>
      <c r="J39" s="9"/>
      <c r="K39" s="9"/>
    </row>
    <row r="40" spans="4:11">
      <c r="D40"/>
      <c r="F40" s="9"/>
      <c r="G40" s="9"/>
      <c r="H40" s="9"/>
      <c r="I40" s="9"/>
      <c r="J40" s="9"/>
      <c r="K40" s="9"/>
    </row>
    <row r="41" spans="4:11" ht="20.25" customHeight="1">
      <c r="D41"/>
      <c r="F41" s="9"/>
      <c r="G41" s="9"/>
      <c r="H41" s="9"/>
      <c r="I41" s="9"/>
      <c r="J41" s="9"/>
      <c r="K41" s="9"/>
    </row>
    <row r="42" spans="4:11">
      <c r="D42" s="79"/>
      <c r="E42" s="79"/>
    </row>
    <row r="43" spans="4:11">
      <c r="D43" s="79"/>
      <c r="E43" s="79"/>
    </row>
    <row r="44" spans="4:11">
      <c r="D44" s="79"/>
      <c r="E44" s="79"/>
      <c r="F44" s="11"/>
    </row>
    <row r="45" spans="4:11">
      <c r="D45" s="79"/>
      <c r="E45" s="79"/>
    </row>
    <row r="46" spans="4:11">
      <c r="D46" s="79"/>
      <c r="E46" s="79"/>
    </row>
    <row r="47" spans="4:11">
      <c r="D47" s="79"/>
      <c r="E47" s="79"/>
    </row>
    <row r="48" spans="4:11">
      <c r="D48" s="79"/>
      <c r="E48" s="79"/>
    </row>
    <row r="49" spans="4:4" ht="20.25" customHeight="1">
      <c r="D49"/>
    </row>
    <row r="50" spans="4:4">
      <c r="D50"/>
    </row>
    <row r="51" spans="4:4">
      <c r="D51"/>
    </row>
    <row r="52" spans="4:4">
      <c r="D52"/>
    </row>
    <row r="54" spans="4:4" ht="20.25" customHeight="1"/>
    <row r="55" spans="4:4" ht="20.25" customHeight="1"/>
    <row r="56" spans="4:4" ht="20.25" customHeight="1"/>
    <row r="57" spans="4:4" ht="20.25" customHeight="1"/>
    <row r="58" spans="4:4" ht="36" customHeight="1"/>
    <row r="59" spans="4:4" ht="20.25" customHeight="1"/>
    <row r="60" spans="4:4" ht="20.25" customHeight="1"/>
    <row r="61" spans="4:4" ht="20.25" customHeight="1"/>
    <row r="62" spans="4:4" ht="20.25" customHeight="1"/>
    <row r="63" spans="4:4" ht="36" customHeight="1"/>
    <row r="64" spans="4:4" ht="20.25" customHeight="1"/>
    <row r="65" ht="20.25" customHeight="1"/>
    <row r="66" ht="20.25" customHeight="1"/>
    <row r="67" ht="20.25" customHeight="1"/>
    <row r="68" ht="36" customHeight="1"/>
    <row r="69" ht="20.25" customHeight="1"/>
    <row r="70" ht="20.25" customHeight="1"/>
    <row r="71" ht="20.25" customHeight="1"/>
    <row r="72" ht="20.25" customHeight="1"/>
    <row r="73" ht="36" customHeight="1"/>
    <row r="74" ht="20.25" customHeight="1"/>
    <row r="75" ht="20.25" customHeight="1"/>
    <row r="76" ht="20.25" customHeight="1"/>
    <row r="77" ht="20.25" customHeight="1"/>
    <row r="78" ht="36" customHeight="1"/>
    <row r="79" ht="20.25" customHeight="1"/>
    <row r="80" ht="20.25" customHeight="1"/>
    <row r="81" ht="20.25" customHeight="1"/>
    <row r="82" ht="20.25" customHeight="1"/>
    <row r="83" ht="36" customHeight="1"/>
    <row r="84" ht="20.25" customHeight="1"/>
    <row r="85" ht="20.25" customHeight="1"/>
    <row r="86" ht="20.25" customHeight="1"/>
    <row r="87" ht="20.25" customHeight="1"/>
    <row r="88" ht="36" customHeight="1"/>
    <row r="89" ht="20.25" customHeight="1"/>
    <row r="90" ht="20.25" customHeight="1"/>
    <row r="91" ht="20.25" customHeight="1"/>
    <row r="92" ht="20.25" customHeight="1"/>
    <row r="93" ht="36" customHeight="1"/>
    <row r="94" ht="20.25" customHeight="1"/>
    <row r="95" ht="20.25" customHeight="1"/>
    <row r="96" ht="20.25" customHeight="1"/>
    <row r="97" ht="20.25" customHeight="1"/>
    <row r="98" ht="36" customHeight="1"/>
    <row r="99" ht="20.25" customHeight="1"/>
    <row r="100" ht="20.25" customHeight="1"/>
    <row r="101" ht="20.25" customHeight="1"/>
    <row r="102" ht="20.25" customHeight="1"/>
    <row r="103" ht="36" customHeight="1"/>
    <row r="104" ht="20.25" customHeight="1"/>
    <row r="105" ht="20.25" customHeight="1"/>
    <row r="106" ht="20.25" customHeight="1"/>
    <row r="107" ht="20.25" customHeight="1"/>
    <row r="108" ht="36" customHeight="1"/>
    <row r="109" ht="20.25" customHeight="1"/>
    <row r="110" ht="20.25" customHeight="1"/>
    <row r="111" ht="20.25" customHeight="1"/>
    <row r="112" ht="20.25" customHeight="1"/>
    <row r="113" ht="36" customHeight="1"/>
    <row r="114" ht="20.25" customHeight="1"/>
    <row r="115" ht="20.25" customHeight="1"/>
    <row r="116" ht="20.25" customHeight="1"/>
    <row r="117" ht="20.25" customHeight="1"/>
    <row r="118" ht="36" customHeight="1"/>
    <row r="119" ht="20.25" customHeight="1"/>
    <row r="120" ht="20.25" customHeight="1"/>
    <row r="121" ht="20.25" customHeight="1"/>
    <row r="122" ht="20.25" customHeight="1"/>
    <row r="123" ht="36" customHeight="1"/>
    <row r="124" ht="20.25" customHeight="1"/>
    <row r="125" ht="20.25" customHeight="1"/>
    <row r="126" ht="20.25" customHeight="1"/>
    <row r="127" ht="20.25" customHeight="1"/>
    <row r="128" ht="36" customHeight="1"/>
    <row r="129" ht="20.25" customHeight="1"/>
    <row r="130" ht="20.25" customHeight="1"/>
    <row r="131" ht="20.25" customHeight="1"/>
    <row r="132" ht="20.25" customHeight="1"/>
    <row r="133" ht="36" customHeight="1"/>
    <row r="134" ht="20.25" customHeight="1"/>
    <row r="135" ht="20.25" customHeight="1"/>
    <row r="136" ht="20.25" customHeight="1"/>
    <row r="137" ht="20.25" customHeight="1"/>
    <row r="138" ht="36" customHeight="1"/>
    <row r="139" ht="20.25" customHeight="1"/>
    <row r="140" ht="20.25" customHeight="1"/>
    <row r="141" ht="20.25" customHeight="1"/>
    <row r="142" ht="20.25" customHeight="1"/>
    <row r="143" ht="36" customHeight="1"/>
    <row r="144" ht="20.25" customHeight="1"/>
    <row r="145" ht="20.25" customHeight="1"/>
    <row r="146" ht="20.25" customHeight="1"/>
    <row r="148" ht="36" customHeight="1"/>
    <row r="149" ht="20.25" customHeight="1"/>
    <row r="150" ht="20.25" customHeight="1"/>
    <row r="151" ht="20.25" customHeight="1"/>
    <row r="152" ht="20.25" customHeight="1"/>
    <row r="153" ht="36" customHeight="1"/>
    <row r="154" ht="20.25" customHeight="1"/>
    <row r="155" ht="20.25" customHeight="1"/>
    <row r="156" ht="20.25" customHeight="1"/>
  </sheetData>
  <mergeCells count="31">
    <mergeCell ref="D48:E48"/>
    <mergeCell ref="D42:E42"/>
    <mergeCell ref="D43:E43"/>
    <mergeCell ref="D44:E44"/>
    <mergeCell ref="D45:E45"/>
    <mergeCell ref="D46:E46"/>
    <mergeCell ref="D47:E47"/>
    <mergeCell ref="D36:E36"/>
    <mergeCell ref="D20:E20"/>
    <mergeCell ref="D21:E21"/>
    <mergeCell ref="D22:E22"/>
    <mergeCell ref="D23:E23"/>
    <mergeCell ref="D24:E24"/>
    <mergeCell ref="D30:E30"/>
    <mergeCell ref="D31:E31"/>
    <mergeCell ref="D32:E32"/>
    <mergeCell ref="D33:E33"/>
    <mergeCell ref="D34:E34"/>
    <mergeCell ref="D35:E35"/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5DDF5-11E1-427F-9384-1A44F63928E3}">
  <dimension ref="C1:M156"/>
  <sheetViews>
    <sheetView showGridLines="0" zoomScale="85" zoomScaleNormal="85" workbookViewId="0">
      <selection sqref="A1:XFD1048576"/>
    </sheetView>
  </sheetViews>
  <sheetFormatPr baseColWidth="10" defaultColWidth="11.3984375" defaultRowHeight="14.25"/>
  <cols>
    <col min="1" max="2" width="7.3984375" customWidth="1"/>
    <col min="3" max="3" width="78.59765625" bestFit="1" customWidth="1"/>
    <col min="4" max="4" width="43" style="43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66" t="s">
        <v>128</v>
      </c>
      <c r="D1" s="66"/>
      <c r="E1" s="66"/>
      <c r="F1" s="66"/>
      <c r="G1" s="66"/>
      <c r="H1" s="66"/>
      <c r="I1" s="66"/>
      <c r="J1" s="66"/>
      <c r="K1" s="66"/>
    </row>
    <row r="2" spans="3:13" ht="30" customHeight="1">
      <c r="C2" s="66"/>
      <c r="D2" s="66"/>
      <c r="E2" s="66"/>
      <c r="F2" s="66"/>
      <c r="G2" s="66"/>
      <c r="H2" s="66"/>
      <c r="I2" s="66"/>
      <c r="J2" s="66"/>
      <c r="K2" s="66"/>
    </row>
    <row r="3" spans="3:13" ht="15" customHeight="1">
      <c r="C3" s="67" t="s">
        <v>77</v>
      </c>
      <c r="D3" s="67"/>
      <c r="E3" s="67"/>
      <c r="F3" s="67"/>
      <c r="G3" s="67"/>
      <c r="H3" s="67"/>
      <c r="I3" s="67"/>
      <c r="J3" s="67"/>
      <c r="K3" s="67"/>
    </row>
    <row r="4" spans="3:13" ht="15" customHeight="1">
      <c r="C4" s="67"/>
      <c r="D4" s="67"/>
      <c r="E4" s="67"/>
      <c r="F4" s="67"/>
      <c r="G4" s="67"/>
      <c r="H4" s="67"/>
      <c r="I4" s="67"/>
      <c r="J4" s="67"/>
      <c r="K4" s="67"/>
    </row>
    <row r="5" spans="3:13" ht="14.65" thickBot="1">
      <c r="C5" s="9"/>
      <c r="D5" s="42"/>
      <c r="E5" s="9"/>
      <c r="F5" s="9"/>
      <c r="G5" s="9"/>
      <c r="H5" s="9"/>
      <c r="I5" s="9"/>
      <c r="J5" s="9"/>
      <c r="K5" s="9"/>
    </row>
    <row r="6" spans="3:13" ht="16.5" customHeight="1" thickTop="1" thickBot="1">
      <c r="C6" s="13" t="s">
        <v>78</v>
      </c>
      <c r="D6" s="64" t="s">
        <v>79</v>
      </c>
      <c r="E6" s="64"/>
      <c r="F6" s="10"/>
      <c r="G6" s="10"/>
      <c r="H6" s="9"/>
      <c r="I6" s="9"/>
      <c r="J6" s="9"/>
      <c r="K6" s="9"/>
    </row>
    <row r="7" spans="3:13" ht="15" thickTop="1" thickBot="1">
      <c r="C7" s="14" t="s">
        <v>109</v>
      </c>
      <c r="D7" s="65" t="s">
        <v>129</v>
      </c>
      <c r="E7" s="65"/>
      <c r="F7" s="9"/>
      <c r="G7" s="76"/>
      <c r="H7" s="76"/>
      <c r="I7" s="9"/>
      <c r="J7" s="9"/>
      <c r="K7" s="9"/>
    </row>
    <row r="8" spans="3:13" ht="15" thickTop="1" thickBot="1">
      <c r="C8" s="15" t="s">
        <v>86</v>
      </c>
      <c r="D8" s="77">
        <v>72207989</v>
      </c>
      <c r="E8" s="78"/>
      <c r="F8" s="11"/>
      <c r="G8" s="9"/>
      <c r="H8" s="9"/>
      <c r="I8" s="9"/>
      <c r="J8" s="9"/>
      <c r="K8" s="9"/>
    </row>
    <row r="9" spans="3:13" ht="15" thickTop="1" thickBot="1">
      <c r="C9" s="15" t="s">
        <v>87</v>
      </c>
      <c r="D9" s="77">
        <v>462120</v>
      </c>
      <c r="E9" s="78"/>
      <c r="F9" s="9"/>
      <c r="H9" s="9"/>
      <c r="I9" s="9"/>
      <c r="J9" s="9"/>
      <c r="K9" s="9"/>
    </row>
    <row r="10" spans="3:13" ht="15" thickTop="1" thickBot="1">
      <c r="C10" s="15" t="s">
        <v>89</v>
      </c>
      <c r="D10" s="77">
        <f>ROUND(D8/24/1.0026,0)</f>
        <v>3000864</v>
      </c>
      <c r="E10" s="78"/>
      <c r="F10" s="9"/>
      <c r="G10" s="9"/>
      <c r="H10" s="9"/>
      <c r="I10" s="9"/>
      <c r="J10" s="9"/>
      <c r="K10" s="9"/>
    </row>
    <row r="11" spans="3:13" ht="15" thickTop="1" thickBot="1">
      <c r="C11" s="15" t="s">
        <v>90</v>
      </c>
      <c r="D11" s="77">
        <f>ROUND(D9/24/1.0026,0)</f>
        <v>19205</v>
      </c>
      <c r="E11" s="78"/>
      <c r="F11" s="9"/>
      <c r="G11" s="9"/>
      <c r="H11" s="9"/>
      <c r="I11" s="9"/>
      <c r="J11" s="9"/>
      <c r="K11" s="9"/>
    </row>
    <row r="12" spans="3:13" ht="15" thickTop="1" thickBot="1">
      <c r="C12" s="15" t="s">
        <v>91</v>
      </c>
      <c r="D12" s="62">
        <f>D11/D10</f>
        <v>6.3998235174936285E-3</v>
      </c>
      <c r="E12" s="63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92</v>
      </c>
      <c r="D14" s="44" t="s">
        <v>111</v>
      </c>
      <c r="E14" s="44" t="s">
        <v>94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112</v>
      </c>
      <c r="D15" s="51">
        <v>43.113999999999997</v>
      </c>
      <c r="E15" s="24">
        <f>D15/100/24*365/30/1.0026</f>
        <v>0.21799723496686393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113</v>
      </c>
      <c r="D16" s="16">
        <v>0</v>
      </c>
      <c r="E16" s="17"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6.5" customHeight="1" thickTop="1" thickBot="1">
      <c r="C18" s="13" t="s">
        <v>78</v>
      </c>
      <c r="D18" s="64" t="s">
        <v>97</v>
      </c>
      <c r="E18" s="64"/>
      <c r="F18" s="9"/>
      <c r="G18" s="9"/>
      <c r="H18" s="9"/>
      <c r="I18" s="9"/>
      <c r="J18" s="9"/>
      <c r="K18" s="9"/>
    </row>
    <row r="19" spans="3:11" ht="15" thickTop="1" thickBot="1">
      <c r="C19" s="14" t="s">
        <v>109</v>
      </c>
      <c r="D19" s="65" t="s">
        <v>129</v>
      </c>
      <c r="E19" s="65"/>
      <c r="F19" s="9"/>
      <c r="G19" s="9"/>
      <c r="H19" s="9"/>
      <c r="I19" s="9"/>
      <c r="J19" s="9"/>
      <c r="K19" s="9"/>
    </row>
    <row r="20" spans="3:11" ht="15" thickTop="1" thickBot="1">
      <c r="C20" s="15" t="s">
        <v>86</v>
      </c>
      <c r="D20" s="77">
        <v>138707801</v>
      </c>
      <c r="E20" s="78"/>
      <c r="F20" s="11"/>
      <c r="G20" s="9"/>
      <c r="H20" s="9"/>
      <c r="I20" s="9"/>
      <c r="J20" s="9"/>
      <c r="K20" s="9"/>
    </row>
    <row r="21" spans="3:11" ht="15" thickTop="1" thickBot="1">
      <c r="C21" s="15" t="s">
        <v>87</v>
      </c>
      <c r="D21" s="68">
        <v>1507822</v>
      </c>
      <c r="E21" s="69"/>
      <c r="F21" s="9"/>
      <c r="G21" s="11"/>
      <c r="H21" s="9"/>
      <c r="I21" s="9"/>
      <c r="J21" s="9"/>
      <c r="K21" s="9"/>
    </row>
    <row r="22" spans="3:11" ht="15" thickTop="1" thickBot="1">
      <c r="C22" s="15" t="s">
        <v>89</v>
      </c>
      <c r="D22" s="68">
        <f>ROUND(D20/24/1.0026,0)</f>
        <v>5764504</v>
      </c>
      <c r="E22" s="69"/>
      <c r="F22" s="9"/>
      <c r="G22" s="9"/>
      <c r="H22" s="9"/>
      <c r="I22" s="9"/>
      <c r="J22" s="9"/>
      <c r="K22" s="9"/>
    </row>
    <row r="23" spans="3:11" ht="15" thickTop="1" thickBot="1">
      <c r="C23" s="15" t="s">
        <v>90</v>
      </c>
      <c r="D23" s="68">
        <f>ROUND(D21/24/1.0026,0)</f>
        <v>62663</v>
      </c>
      <c r="E23" s="69"/>
      <c r="F23" s="9"/>
      <c r="G23" s="9"/>
      <c r="H23" s="9"/>
      <c r="I23" s="9"/>
      <c r="J23" s="9"/>
      <c r="K23" s="9"/>
    </row>
    <row r="24" spans="3:11" ht="15" thickTop="1" thickBot="1">
      <c r="C24" s="15" t="s">
        <v>91</v>
      </c>
      <c r="D24" s="62">
        <f>D23/D22</f>
        <v>1.0870492933997444E-2</v>
      </c>
      <c r="E24" s="63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92</v>
      </c>
      <c r="D26" s="44" t="s">
        <v>111</v>
      </c>
      <c r="E26" s="44" t="s">
        <v>94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112</v>
      </c>
      <c r="D27" s="17">
        <v>63.174300000000002</v>
      </c>
      <c r="E27" s="24">
        <f>D27/100/24*365/30/1.0026</f>
        <v>0.31942809112972942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113</v>
      </c>
      <c r="D28" s="16">
        <v>0</v>
      </c>
      <c r="E28" s="23">
        <v>0</v>
      </c>
      <c r="F28" s="9"/>
      <c r="G28" s="9"/>
      <c r="H28" s="9"/>
      <c r="I28" s="9"/>
      <c r="J28" s="9"/>
      <c r="K28" s="9"/>
    </row>
    <row r="29" spans="3:11" ht="14.65" thickTop="1">
      <c r="F29" s="9"/>
      <c r="G29" s="9"/>
      <c r="H29" s="9"/>
      <c r="I29" s="9"/>
      <c r="J29" s="9"/>
      <c r="K29" s="9"/>
    </row>
    <row r="30" spans="3:11">
      <c r="D30" s="79"/>
      <c r="E30" s="79"/>
      <c r="F30" s="9"/>
      <c r="G30" s="9"/>
      <c r="H30" s="9"/>
      <c r="I30" s="9"/>
      <c r="J30" s="9"/>
      <c r="K30" s="9"/>
    </row>
    <row r="31" spans="3:11">
      <c r="D31" s="79"/>
      <c r="E31" s="79"/>
      <c r="F31" s="9"/>
      <c r="G31" s="9"/>
      <c r="H31" s="9"/>
      <c r="I31" s="9"/>
      <c r="J31" s="9"/>
      <c r="K31" s="9"/>
    </row>
    <row r="32" spans="3:11">
      <c r="D32" s="79"/>
      <c r="E32" s="79"/>
      <c r="F32" s="11"/>
      <c r="G32" s="9"/>
      <c r="H32" s="9"/>
      <c r="I32" s="9"/>
      <c r="J32" s="9"/>
      <c r="K32" s="9"/>
    </row>
    <row r="33" spans="4:11">
      <c r="D33" s="79"/>
      <c r="E33" s="79"/>
      <c r="F33" s="9"/>
      <c r="G33" s="9"/>
      <c r="H33" s="9"/>
      <c r="I33" s="9"/>
      <c r="J33" s="9"/>
      <c r="K33" s="9"/>
    </row>
    <row r="34" spans="4:11">
      <c r="D34" s="79"/>
      <c r="E34" s="79"/>
      <c r="F34" s="9"/>
      <c r="G34" s="9"/>
      <c r="H34" s="9"/>
      <c r="I34" s="9"/>
      <c r="J34" s="9"/>
      <c r="K34" s="9"/>
    </row>
    <row r="35" spans="4:11">
      <c r="D35" s="79"/>
      <c r="E35" s="79"/>
      <c r="F35" s="9"/>
      <c r="G35" s="9"/>
      <c r="H35" s="9"/>
      <c r="I35" s="9"/>
      <c r="J35" s="9"/>
      <c r="K35" s="9"/>
    </row>
    <row r="36" spans="4:11">
      <c r="D36" s="79"/>
      <c r="E36" s="79"/>
      <c r="F36" s="9"/>
      <c r="G36" s="9"/>
      <c r="H36" s="9"/>
      <c r="I36" s="9"/>
      <c r="J36" s="9"/>
      <c r="K36" s="9"/>
    </row>
    <row r="37" spans="4:11">
      <c r="D37"/>
      <c r="F37" s="9"/>
      <c r="G37" s="9"/>
      <c r="H37" s="9"/>
      <c r="I37" s="9"/>
      <c r="J37" s="9"/>
      <c r="K37" s="9"/>
    </row>
    <row r="38" spans="4:11">
      <c r="D38"/>
      <c r="F38" s="9"/>
      <c r="G38" s="9"/>
      <c r="H38" s="9"/>
      <c r="I38" s="9"/>
      <c r="J38" s="9"/>
      <c r="K38" s="9"/>
    </row>
    <row r="39" spans="4:11">
      <c r="D39"/>
      <c r="F39" s="9"/>
      <c r="G39" s="9"/>
      <c r="H39" s="9"/>
      <c r="I39" s="9"/>
      <c r="J39" s="9"/>
      <c r="K39" s="9"/>
    </row>
    <row r="40" spans="4:11">
      <c r="D40"/>
      <c r="F40" s="9"/>
      <c r="G40" s="9"/>
      <c r="H40" s="9"/>
      <c r="I40" s="9"/>
      <c r="J40" s="9"/>
      <c r="K40" s="9"/>
    </row>
    <row r="41" spans="4:11" ht="20.25" customHeight="1">
      <c r="D41"/>
      <c r="F41" s="9"/>
      <c r="G41" s="9"/>
      <c r="H41" s="9"/>
      <c r="I41" s="9"/>
      <c r="J41" s="9"/>
      <c r="K41" s="9"/>
    </row>
    <row r="42" spans="4:11">
      <c r="D42" s="79"/>
      <c r="E42" s="79"/>
    </row>
    <row r="43" spans="4:11">
      <c r="D43" s="79"/>
      <c r="E43" s="79"/>
    </row>
    <row r="44" spans="4:11">
      <c r="D44" s="79"/>
      <c r="E44" s="79"/>
      <c r="F44" s="11"/>
    </row>
    <row r="45" spans="4:11">
      <c r="D45" s="79"/>
      <c r="E45" s="79"/>
    </row>
    <row r="46" spans="4:11">
      <c r="D46" s="79"/>
      <c r="E46" s="79"/>
    </row>
    <row r="47" spans="4:11">
      <c r="D47" s="79"/>
      <c r="E47" s="79"/>
    </row>
    <row r="48" spans="4:11">
      <c r="D48" s="79"/>
      <c r="E48" s="79"/>
    </row>
    <row r="49" spans="4:4" ht="20.25" customHeight="1">
      <c r="D49"/>
    </row>
    <row r="50" spans="4:4">
      <c r="D50"/>
    </row>
    <row r="51" spans="4:4">
      <c r="D51"/>
    </row>
    <row r="52" spans="4:4">
      <c r="D52"/>
    </row>
    <row r="54" spans="4:4" ht="20.25" customHeight="1"/>
    <row r="55" spans="4:4" ht="20.25" customHeight="1"/>
    <row r="56" spans="4:4" ht="20.25" customHeight="1"/>
    <row r="57" spans="4:4" ht="20.25" customHeight="1"/>
    <row r="58" spans="4:4" ht="36" customHeight="1"/>
    <row r="59" spans="4:4" ht="20.25" customHeight="1"/>
    <row r="60" spans="4:4" ht="20.25" customHeight="1"/>
    <row r="61" spans="4:4" ht="20.25" customHeight="1"/>
    <row r="62" spans="4:4" ht="20.25" customHeight="1"/>
    <row r="63" spans="4:4" ht="36" customHeight="1"/>
    <row r="64" spans="4:4" ht="20.25" customHeight="1"/>
    <row r="65" ht="20.25" customHeight="1"/>
    <row r="66" ht="20.25" customHeight="1"/>
    <row r="67" ht="20.25" customHeight="1"/>
    <row r="68" ht="36" customHeight="1"/>
    <row r="69" ht="20.25" customHeight="1"/>
    <row r="70" ht="20.25" customHeight="1"/>
    <row r="71" ht="20.25" customHeight="1"/>
    <row r="72" ht="20.25" customHeight="1"/>
    <row r="73" ht="36" customHeight="1"/>
    <row r="74" ht="20.25" customHeight="1"/>
    <row r="75" ht="20.25" customHeight="1"/>
    <row r="76" ht="20.25" customHeight="1"/>
    <row r="77" ht="20.25" customHeight="1"/>
    <row r="78" ht="36" customHeight="1"/>
    <row r="79" ht="20.25" customHeight="1"/>
    <row r="80" ht="20.25" customHeight="1"/>
    <row r="81" ht="20.25" customHeight="1"/>
    <row r="82" ht="20.25" customHeight="1"/>
    <row r="83" ht="36" customHeight="1"/>
    <row r="84" ht="20.25" customHeight="1"/>
    <row r="85" ht="20.25" customHeight="1"/>
    <row r="86" ht="20.25" customHeight="1"/>
    <row r="87" ht="20.25" customHeight="1"/>
    <row r="88" ht="36" customHeight="1"/>
    <row r="89" ht="20.25" customHeight="1"/>
    <row r="90" ht="20.25" customHeight="1"/>
    <row r="91" ht="20.25" customHeight="1"/>
    <row r="92" ht="20.25" customHeight="1"/>
    <row r="93" ht="36" customHeight="1"/>
    <row r="94" ht="20.25" customHeight="1"/>
    <row r="95" ht="20.25" customHeight="1"/>
    <row r="96" ht="20.25" customHeight="1"/>
    <row r="97" ht="20.25" customHeight="1"/>
    <row r="98" ht="36" customHeight="1"/>
    <row r="99" ht="20.25" customHeight="1"/>
    <row r="100" ht="20.25" customHeight="1"/>
    <row r="101" ht="20.25" customHeight="1"/>
    <row r="102" ht="20.25" customHeight="1"/>
    <row r="103" ht="36" customHeight="1"/>
    <row r="104" ht="20.25" customHeight="1"/>
    <row r="105" ht="20.25" customHeight="1"/>
    <row r="106" ht="20.25" customHeight="1"/>
    <row r="107" ht="20.25" customHeight="1"/>
    <row r="108" ht="36" customHeight="1"/>
    <row r="109" ht="20.25" customHeight="1"/>
    <row r="110" ht="20.25" customHeight="1"/>
    <row r="111" ht="20.25" customHeight="1"/>
    <row r="112" ht="20.25" customHeight="1"/>
    <row r="113" ht="36" customHeight="1"/>
    <row r="114" ht="20.25" customHeight="1"/>
    <row r="115" ht="20.25" customHeight="1"/>
    <row r="116" ht="20.25" customHeight="1"/>
    <row r="117" ht="20.25" customHeight="1"/>
    <row r="118" ht="36" customHeight="1"/>
    <row r="119" ht="20.25" customHeight="1"/>
    <row r="120" ht="20.25" customHeight="1"/>
    <row r="121" ht="20.25" customHeight="1"/>
    <row r="122" ht="20.25" customHeight="1"/>
    <row r="123" ht="36" customHeight="1"/>
    <row r="124" ht="20.25" customHeight="1"/>
    <row r="125" ht="20.25" customHeight="1"/>
    <row r="126" ht="20.25" customHeight="1"/>
    <row r="127" ht="20.25" customHeight="1"/>
    <row r="128" ht="36" customHeight="1"/>
    <row r="129" ht="20.25" customHeight="1"/>
    <row r="130" ht="20.25" customHeight="1"/>
    <row r="131" ht="20.25" customHeight="1"/>
    <row r="132" ht="20.25" customHeight="1"/>
    <row r="133" ht="36" customHeight="1"/>
    <row r="134" ht="20.25" customHeight="1"/>
    <row r="135" ht="20.25" customHeight="1"/>
    <row r="136" ht="20.25" customHeight="1"/>
    <row r="137" ht="20.25" customHeight="1"/>
    <row r="138" ht="36" customHeight="1"/>
    <row r="139" ht="20.25" customHeight="1"/>
    <row r="140" ht="20.25" customHeight="1"/>
    <row r="141" ht="20.25" customHeight="1"/>
    <row r="142" ht="20.25" customHeight="1"/>
    <row r="143" ht="36" customHeight="1"/>
    <row r="144" ht="20.25" customHeight="1"/>
    <row r="145" ht="20.25" customHeight="1"/>
    <row r="146" ht="20.25" customHeight="1"/>
    <row r="148" ht="36" customHeight="1"/>
    <row r="149" ht="20.25" customHeight="1"/>
    <row r="150" ht="20.25" customHeight="1"/>
    <row r="151" ht="20.25" customHeight="1"/>
    <row r="152" ht="20.25" customHeight="1"/>
    <row r="153" ht="36" customHeight="1"/>
    <row r="154" ht="20.25" customHeight="1"/>
    <row r="155" ht="20.25" customHeight="1"/>
    <row r="156" ht="20.25" customHeight="1"/>
  </sheetData>
  <mergeCells count="31"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  <mergeCell ref="D36:E36"/>
    <mergeCell ref="D20:E20"/>
    <mergeCell ref="D21:E21"/>
    <mergeCell ref="D22:E22"/>
    <mergeCell ref="D23:E23"/>
    <mergeCell ref="D24:E24"/>
    <mergeCell ref="D30:E30"/>
    <mergeCell ref="D31:E31"/>
    <mergeCell ref="D32:E32"/>
    <mergeCell ref="D33:E33"/>
    <mergeCell ref="D34:E34"/>
    <mergeCell ref="D35:E35"/>
    <mergeCell ref="D48:E48"/>
    <mergeCell ref="D42:E42"/>
    <mergeCell ref="D43:E43"/>
    <mergeCell ref="D44:E44"/>
    <mergeCell ref="D45:E45"/>
    <mergeCell ref="D46:E46"/>
    <mergeCell ref="D47:E47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A0DD9-4449-4E72-9212-28A852F2B1E1}">
  <dimension ref="C1:M156"/>
  <sheetViews>
    <sheetView showGridLines="0" zoomScale="85" zoomScaleNormal="85" workbookViewId="0">
      <selection sqref="A1:XFD1048576"/>
    </sheetView>
  </sheetViews>
  <sheetFormatPr baseColWidth="10" defaultColWidth="11.3984375" defaultRowHeight="14.25"/>
  <cols>
    <col min="1" max="2" width="7.3984375" customWidth="1"/>
    <col min="3" max="3" width="78.59765625" bestFit="1" customWidth="1"/>
    <col min="4" max="4" width="43" style="43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66" t="s">
        <v>130</v>
      </c>
      <c r="D1" s="66"/>
      <c r="E1" s="66"/>
      <c r="F1" s="66"/>
      <c r="G1" s="66"/>
      <c r="H1" s="66"/>
      <c r="I1" s="66"/>
      <c r="J1" s="66"/>
      <c r="K1" s="66"/>
    </row>
    <row r="2" spans="3:13" ht="30" customHeight="1">
      <c r="C2" s="66"/>
      <c r="D2" s="66"/>
      <c r="E2" s="66"/>
      <c r="F2" s="66"/>
      <c r="G2" s="66"/>
      <c r="H2" s="66"/>
      <c r="I2" s="66"/>
      <c r="J2" s="66"/>
      <c r="K2" s="66"/>
    </row>
    <row r="3" spans="3:13" ht="15" customHeight="1">
      <c r="C3" s="67" t="s">
        <v>77</v>
      </c>
      <c r="D3" s="67"/>
      <c r="E3" s="67"/>
      <c r="F3" s="67"/>
      <c r="G3" s="67"/>
      <c r="H3" s="67"/>
      <c r="I3" s="67"/>
      <c r="J3" s="67"/>
      <c r="K3" s="67"/>
    </row>
    <row r="4" spans="3:13" ht="15" customHeight="1">
      <c r="C4" s="67"/>
      <c r="D4" s="67"/>
      <c r="E4" s="67"/>
      <c r="F4" s="67"/>
      <c r="G4" s="67"/>
      <c r="H4" s="67"/>
      <c r="I4" s="67"/>
      <c r="J4" s="67"/>
      <c r="K4" s="67"/>
    </row>
    <row r="5" spans="3:13" ht="14.65" thickBot="1">
      <c r="C5" s="9"/>
      <c r="D5" s="42"/>
      <c r="E5" s="9"/>
      <c r="F5" s="9"/>
      <c r="G5" s="9"/>
      <c r="H5" s="9"/>
      <c r="I5" s="9"/>
      <c r="J5" s="9"/>
      <c r="K5" s="9"/>
    </row>
    <row r="6" spans="3:13" ht="16.5" customHeight="1" thickTop="1" thickBot="1">
      <c r="C6" s="13" t="s">
        <v>78</v>
      </c>
      <c r="D6" s="64" t="s">
        <v>79</v>
      </c>
      <c r="E6" s="64"/>
      <c r="F6" s="10"/>
      <c r="G6" s="10"/>
      <c r="H6" s="9"/>
      <c r="I6" s="9"/>
      <c r="J6" s="9"/>
      <c r="K6" s="9"/>
    </row>
    <row r="7" spans="3:13" ht="15" thickTop="1" thickBot="1">
      <c r="C7" s="14" t="s">
        <v>109</v>
      </c>
      <c r="D7" s="65" t="s">
        <v>131</v>
      </c>
      <c r="E7" s="65"/>
      <c r="F7" s="9"/>
      <c r="G7" s="76"/>
      <c r="H7" s="76"/>
      <c r="I7" s="9"/>
      <c r="J7" s="9"/>
      <c r="K7" s="9"/>
    </row>
    <row r="8" spans="3:13" ht="15" thickTop="1" thickBot="1">
      <c r="C8" s="15" t="s">
        <v>86</v>
      </c>
      <c r="D8" s="77">
        <v>72207989</v>
      </c>
      <c r="E8" s="78"/>
      <c r="F8" s="11"/>
      <c r="G8" s="9"/>
      <c r="H8" s="9"/>
      <c r="I8" s="9"/>
      <c r="J8" s="9"/>
      <c r="K8" s="9"/>
    </row>
    <row r="9" spans="3:13" ht="15" thickTop="1" thickBot="1">
      <c r="C9" s="15" t="s">
        <v>87</v>
      </c>
      <c r="D9" s="77">
        <v>12271895</v>
      </c>
      <c r="E9" s="78"/>
      <c r="F9" s="9"/>
      <c r="H9" s="9"/>
      <c r="I9" s="9"/>
      <c r="J9" s="9"/>
      <c r="K9" s="9"/>
    </row>
    <row r="10" spans="3:13" ht="15" thickTop="1" thickBot="1">
      <c r="C10" s="15" t="s">
        <v>89</v>
      </c>
      <c r="D10" s="77">
        <f>ROUND(D8/24/1.0026,0)</f>
        <v>3000864</v>
      </c>
      <c r="E10" s="78"/>
      <c r="F10" s="9"/>
      <c r="G10" s="9"/>
      <c r="H10" s="9"/>
      <c r="I10" s="9"/>
      <c r="J10" s="9"/>
      <c r="K10" s="9"/>
    </row>
    <row r="11" spans="3:13" ht="15" thickTop="1" thickBot="1">
      <c r="C11" s="15" t="s">
        <v>90</v>
      </c>
      <c r="D11" s="77">
        <f>ROUND(D9/24/1.0026,0)</f>
        <v>510003</v>
      </c>
      <c r="E11" s="78"/>
      <c r="F11" s="9"/>
      <c r="G11" s="9"/>
      <c r="H11" s="9"/>
      <c r="I11" s="9"/>
      <c r="J11" s="9"/>
      <c r="K11" s="9"/>
    </row>
    <row r="12" spans="3:13" ht="15" thickTop="1" thickBot="1">
      <c r="C12" s="15" t="s">
        <v>91</v>
      </c>
      <c r="D12" s="62">
        <f>D11/D10</f>
        <v>0.16995205380850315</v>
      </c>
      <c r="E12" s="63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92</v>
      </c>
      <c r="D14" s="44" t="s">
        <v>111</v>
      </c>
      <c r="E14" s="44" t="s">
        <v>94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112</v>
      </c>
      <c r="D15" s="51">
        <v>44.551099999999998</v>
      </c>
      <c r="E15" s="24">
        <f>D15/100/24*365/31/1.0026</f>
        <v>0.21799707186047462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113</v>
      </c>
      <c r="D16" s="16">
        <v>0</v>
      </c>
      <c r="E16" s="17"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6.5" customHeight="1" thickTop="1" thickBot="1">
      <c r="C18" s="13" t="s">
        <v>78</v>
      </c>
      <c r="D18" s="64" t="s">
        <v>97</v>
      </c>
      <c r="E18" s="64"/>
      <c r="F18" s="9"/>
      <c r="G18" s="9"/>
      <c r="H18" s="9"/>
      <c r="I18" s="9"/>
      <c r="J18" s="9"/>
      <c r="K18" s="9"/>
    </row>
    <row r="19" spans="3:11" ht="15" thickTop="1" thickBot="1">
      <c r="C19" s="14" t="s">
        <v>109</v>
      </c>
      <c r="D19" s="65" t="s">
        <v>131</v>
      </c>
      <c r="E19" s="65"/>
      <c r="F19" s="9"/>
      <c r="G19" s="9"/>
      <c r="H19" s="9"/>
      <c r="I19" s="9"/>
      <c r="J19" s="9"/>
      <c r="K19" s="9"/>
    </row>
    <row r="20" spans="3:11" ht="15" thickTop="1" thickBot="1">
      <c r="C20" s="15" t="s">
        <v>86</v>
      </c>
      <c r="D20" s="77">
        <v>138707801</v>
      </c>
      <c r="E20" s="78"/>
      <c r="F20" s="11"/>
      <c r="G20" s="9"/>
      <c r="H20" s="9"/>
      <c r="I20" s="9"/>
      <c r="J20" s="9"/>
      <c r="K20" s="9"/>
    </row>
    <row r="21" spans="3:11" ht="15" thickTop="1" thickBot="1">
      <c r="C21" s="15" t="s">
        <v>87</v>
      </c>
      <c r="D21" s="68">
        <v>2568322</v>
      </c>
      <c r="E21" s="69"/>
      <c r="F21" s="9"/>
      <c r="G21" s="11"/>
      <c r="H21" s="9"/>
      <c r="I21" s="9"/>
      <c r="J21" s="9"/>
      <c r="K21" s="9"/>
    </row>
    <row r="22" spans="3:11" ht="15" thickTop="1" thickBot="1">
      <c r="C22" s="15" t="s">
        <v>89</v>
      </c>
      <c r="D22" s="68">
        <f>ROUND(D20/24/1.0026,0)</f>
        <v>5764504</v>
      </c>
      <c r="E22" s="69"/>
      <c r="F22" s="9"/>
      <c r="G22" s="9"/>
      <c r="H22" s="9"/>
      <c r="I22" s="9"/>
      <c r="J22" s="9"/>
      <c r="K22" s="9"/>
    </row>
    <row r="23" spans="3:11" ht="15" thickTop="1" thickBot="1">
      <c r="C23" s="15" t="s">
        <v>90</v>
      </c>
      <c r="D23" s="68">
        <f>ROUND(D21/24/1.0026,0)</f>
        <v>106736</v>
      </c>
      <c r="E23" s="69"/>
      <c r="F23" s="9"/>
      <c r="G23" s="9"/>
      <c r="H23" s="9"/>
      <c r="I23" s="9"/>
      <c r="J23" s="9"/>
      <c r="K23" s="9"/>
    </row>
    <row r="24" spans="3:11" ht="15" thickTop="1" thickBot="1">
      <c r="C24" s="15" t="s">
        <v>91</v>
      </c>
      <c r="D24" s="62">
        <f>D23/D22</f>
        <v>1.8516077012003113E-2</v>
      </c>
      <c r="E24" s="63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92</v>
      </c>
      <c r="D26" s="44" t="s">
        <v>111</v>
      </c>
      <c r="E26" s="44" t="s">
        <v>94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112</v>
      </c>
      <c r="D27" s="17">
        <v>65.280100000000004</v>
      </c>
      <c r="E27" s="24">
        <f>D27/100/24*365/31/1.0026</f>
        <v>0.31942804219781262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113</v>
      </c>
      <c r="D28" s="16">
        <v>0</v>
      </c>
      <c r="E28" s="23">
        <v>0</v>
      </c>
      <c r="F28" s="9"/>
      <c r="G28" s="9"/>
      <c r="H28" s="9"/>
      <c r="I28" s="9"/>
      <c r="J28" s="9"/>
      <c r="K28" s="9"/>
    </row>
    <row r="29" spans="3:11" ht="14.65" thickTop="1">
      <c r="F29" s="9"/>
      <c r="G29" s="9"/>
      <c r="H29" s="9"/>
      <c r="I29" s="9"/>
      <c r="J29" s="9"/>
      <c r="K29" s="9"/>
    </row>
    <row r="30" spans="3:11">
      <c r="D30" s="79"/>
      <c r="E30" s="79"/>
      <c r="F30" s="9"/>
      <c r="G30" s="9"/>
      <c r="H30" s="9"/>
      <c r="I30" s="9"/>
      <c r="J30" s="9"/>
      <c r="K30" s="9"/>
    </row>
    <row r="31" spans="3:11">
      <c r="D31" s="79"/>
      <c r="E31" s="79"/>
      <c r="F31" s="9"/>
      <c r="G31" s="9"/>
      <c r="H31" s="9"/>
      <c r="I31" s="9"/>
      <c r="J31" s="9"/>
      <c r="K31" s="9"/>
    </row>
    <row r="32" spans="3:11">
      <c r="D32" s="79"/>
      <c r="E32" s="79"/>
      <c r="F32" s="11"/>
      <c r="G32" s="9"/>
      <c r="H32" s="9"/>
      <c r="I32" s="9"/>
      <c r="J32" s="9"/>
      <c r="K32" s="9"/>
    </row>
    <row r="33" spans="4:11">
      <c r="D33" s="79"/>
      <c r="E33" s="79"/>
      <c r="F33" s="9"/>
      <c r="G33" s="9"/>
      <c r="H33" s="9"/>
      <c r="I33" s="9"/>
      <c r="J33" s="9"/>
      <c r="K33" s="9"/>
    </row>
    <row r="34" spans="4:11">
      <c r="D34" s="79"/>
      <c r="E34" s="79"/>
      <c r="F34" s="9"/>
      <c r="G34" s="9"/>
      <c r="H34" s="9"/>
      <c r="I34" s="9"/>
      <c r="J34" s="9"/>
      <c r="K34" s="9"/>
    </row>
    <row r="35" spans="4:11">
      <c r="D35" s="79"/>
      <c r="E35" s="79"/>
      <c r="F35" s="9"/>
      <c r="G35" s="9"/>
      <c r="H35" s="9"/>
      <c r="I35" s="9"/>
      <c r="J35" s="9"/>
      <c r="K35" s="9"/>
    </row>
    <row r="36" spans="4:11">
      <c r="D36" s="79"/>
      <c r="E36" s="79"/>
      <c r="F36" s="9"/>
      <c r="G36" s="9"/>
      <c r="H36" s="9"/>
      <c r="I36" s="9"/>
      <c r="J36" s="9"/>
      <c r="K36" s="9"/>
    </row>
    <row r="37" spans="4:11">
      <c r="D37"/>
      <c r="F37" s="9"/>
      <c r="G37" s="9"/>
      <c r="H37" s="9"/>
      <c r="I37" s="9"/>
      <c r="J37" s="9"/>
      <c r="K37" s="9"/>
    </row>
    <row r="38" spans="4:11">
      <c r="D38"/>
      <c r="F38" s="9"/>
      <c r="G38" s="9"/>
      <c r="H38" s="9"/>
      <c r="I38" s="9"/>
      <c r="J38" s="9"/>
      <c r="K38" s="9"/>
    </row>
    <row r="39" spans="4:11">
      <c r="D39"/>
      <c r="F39" s="9"/>
      <c r="G39" s="9"/>
      <c r="H39" s="9"/>
      <c r="I39" s="9"/>
      <c r="J39" s="9"/>
      <c r="K39" s="9"/>
    </row>
    <row r="40" spans="4:11">
      <c r="D40"/>
      <c r="F40" s="9"/>
      <c r="G40" s="9"/>
      <c r="H40" s="9"/>
      <c r="I40" s="9"/>
      <c r="J40" s="9"/>
      <c r="K40" s="9"/>
    </row>
    <row r="41" spans="4:11" ht="20.25" customHeight="1">
      <c r="D41"/>
      <c r="F41" s="9"/>
      <c r="G41" s="9"/>
      <c r="H41" s="9"/>
      <c r="I41" s="9"/>
      <c r="J41" s="9"/>
      <c r="K41" s="9"/>
    </row>
    <row r="42" spans="4:11">
      <c r="D42" s="79"/>
      <c r="E42" s="79"/>
    </row>
    <row r="43" spans="4:11">
      <c r="D43" s="79"/>
      <c r="E43" s="79"/>
    </row>
    <row r="44" spans="4:11">
      <c r="D44" s="79"/>
      <c r="E44" s="79"/>
      <c r="F44" s="11"/>
    </row>
    <row r="45" spans="4:11">
      <c r="D45" s="79"/>
      <c r="E45" s="79"/>
    </row>
    <row r="46" spans="4:11">
      <c r="D46" s="79"/>
      <c r="E46" s="79"/>
    </row>
    <row r="47" spans="4:11">
      <c r="D47" s="79"/>
      <c r="E47" s="79"/>
    </row>
    <row r="48" spans="4:11">
      <c r="D48" s="79"/>
      <c r="E48" s="79"/>
    </row>
    <row r="49" spans="4:4" ht="20.25" customHeight="1">
      <c r="D49"/>
    </row>
    <row r="50" spans="4:4">
      <c r="D50"/>
    </row>
    <row r="51" spans="4:4">
      <c r="D51"/>
    </row>
    <row r="52" spans="4:4">
      <c r="D52"/>
    </row>
    <row r="54" spans="4:4" ht="20.25" customHeight="1"/>
    <row r="55" spans="4:4" ht="20.25" customHeight="1"/>
    <row r="56" spans="4:4" ht="20.25" customHeight="1"/>
    <row r="57" spans="4:4" ht="20.25" customHeight="1"/>
    <row r="58" spans="4:4" ht="36" customHeight="1"/>
    <row r="59" spans="4:4" ht="20.25" customHeight="1"/>
    <row r="60" spans="4:4" ht="20.25" customHeight="1"/>
    <row r="61" spans="4:4" ht="20.25" customHeight="1"/>
    <row r="62" spans="4:4" ht="20.25" customHeight="1"/>
    <row r="63" spans="4:4" ht="36" customHeight="1"/>
    <row r="64" spans="4:4" ht="20.25" customHeight="1"/>
    <row r="65" ht="20.25" customHeight="1"/>
    <row r="66" ht="20.25" customHeight="1"/>
    <row r="67" ht="20.25" customHeight="1"/>
    <row r="68" ht="36" customHeight="1"/>
    <row r="69" ht="20.25" customHeight="1"/>
    <row r="70" ht="20.25" customHeight="1"/>
    <row r="71" ht="20.25" customHeight="1"/>
    <row r="72" ht="20.25" customHeight="1"/>
    <row r="73" ht="36" customHeight="1"/>
    <row r="74" ht="20.25" customHeight="1"/>
    <row r="75" ht="20.25" customHeight="1"/>
    <row r="76" ht="20.25" customHeight="1"/>
    <row r="77" ht="20.25" customHeight="1"/>
    <row r="78" ht="36" customHeight="1"/>
    <row r="79" ht="20.25" customHeight="1"/>
    <row r="80" ht="20.25" customHeight="1"/>
    <row r="81" ht="20.25" customHeight="1"/>
    <row r="82" ht="20.25" customHeight="1"/>
    <row r="83" ht="36" customHeight="1"/>
    <row r="84" ht="20.25" customHeight="1"/>
    <row r="85" ht="20.25" customHeight="1"/>
    <row r="86" ht="20.25" customHeight="1"/>
    <row r="87" ht="20.25" customHeight="1"/>
    <row r="88" ht="36" customHeight="1"/>
    <row r="89" ht="20.25" customHeight="1"/>
    <row r="90" ht="20.25" customHeight="1"/>
    <row r="91" ht="20.25" customHeight="1"/>
    <row r="92" ht="20.25" customHeight="1"/>
    <row r="93" ht="36" customHeight="1"/>
    <row r="94" ht="20.25" customHeight="1"/>
    <row r="95" ht="20.25" customHeight="1"/>
    <row r="96" ht="20.25" customHeight="1"/>
    <row r="97" ht="20.25" customHeight="1"/>
    <row r="98" ht="36" customHeight="1"/>
    <row r="99" ht="20.25" customHeight="1"/>
    <row r="100" ht="20.25" customHeight="1"/>
    <row r="101" ht="20.25" customHeight="1"/>
    <row r="102" ht="20.25" customHeight="1"/>
    <row r="103" ht="36" customHeight="1"/>
    <row r="104" ht="20.25" customHeight="1"/>
    <row r="105" ht="20.25" customHeight="1"/>
    <row r="106" ht="20.25" customHeight="1"/>
    <row r="107" ht="20.25" customHeight="1"/>
    <row r="108" ht="36" customHeight="1"/>
    <row r="109" ht="20.25" customHeight="1"/>
    <row r="110" ht="20.25" customHeight="1"/>
    <row r="111" ht="20.25" customHeight="1"/>
    <row r="112" ht="20.25" customHeight="1"/>
    <row r="113" ht="36" customHeight="1"/>
    <row r="114" ht="20.25" customHeight="1"/>
    <row r="115" ht="20.25" customHeight="1"/>
    <row r="116" ht="20.25" customHeight="1"/>
    <row r="117" ht="20.25" customHeight="1"/>
    <row r="118" ht="36" customHeight="1"/>
    <row r="119" ht="20.25" customHeight="1"/>
    <row r="120" ht="20.25" customHeight="1"/>
    <row r="121" ht="20.25" customHeight="1"/>
    <row r="122" ht="20.25" customHeight="1"/>
    <row r="123" ht="36" customHeight="1"/>
    <row r="124" ht="20.25" customHeight="1"/>
    <row r="125" ht="20.25" customHeight="1"/>
    <row r="126" ht="20.25" customHeight="1"/>
    <row r="127" ht="20.25" customHeight="1"/>
    <row r="128" ht="36" customHeight="1"/>
    <row r="129" ht="20.25" customHeight="1"/>
    <row r="130" ht="20.25" customHeight="1"/>
    <row r="131" ht="20.25" customHeight="1"/>
    <row r="132" ht="20.25" customHeight="1"/>
    <row r="133" ht="36" customHeight="1"/>
    <row r="134" ht="20.25" customHeight="1"/>
    <row r="135" ht="20.25" customHeight="1"/>
    <row r="136" ht="20.25" customHeight="1"/>
    <row r="137" ht="20.25" customHeight="1"/>
    <row r="138" ht="36" customHeight="1"/>
    <row r="139" ht="20.25" customHeight="1"/>
    <row r="140" ht="20.25" customHeight="1"/>
    <row r="141" ht="20.25" customHeight="1"/>
    <row r="142" ht="20.25" customHeight="1"/>
    <row r="143" ht="36" customHeight="1"/>
    <row r="144" ht="20.25" customHeight="1"/>
    <row r="145" ht="20.25" customHeight="1"/>
    <row r="146" ht="20.25" customHeight="1"/>
    <row r="148" ht="36" customHeight="1"/>
    <row r="149" ht="20.25" customHeight="1"/>
    <row r="150" ht="20.25" customHeight="1"/>
    <row r="151" ht="20.25" customHeight="1"/>
    <row r="152" ht="20.25" customHeight="1"/>
    <row r="153" ht="36" customHeight="1"/>
    <row r="154" ht="20.25" customHeight="1"/>
    <row r="155" ht="20.25" customHeight="1"/>
    <row r="156" ht="20.25" customHeight="1"/>
  </sheetData>
  <mergeCells count="31"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  <mergeCell ref="D36:E36"/>
    <mergeCell ref="D20:E20"/>
    <mergeCell ref="D21:E21"/>
    <mergeCell ref="D22:E22"/>
    <mergeCell ref="D23:E23"/>
    <mergeCell ref="D24:E24"/>
    <mergeCell ref="D30:E30"/>
    <mergeCell ref="D31:E31"/>
    <mergeCell ref="D32:E32"/>
    <mergeCell ref="D33:E33"/>
    <mergeCell ref="D34:E34"/>
    <mergeCell ref="D35:E35"/>
    <mergeCell ref="D48:E48"/>
    <mergeCell ref="D42:E42"/>
    <mergeCell ref="D43:E43"/>
    <mergeCell ref="D44:E44"/>
    <mergeCell ref="D45:E45"/>
    <mergeCell ref="D46:E46"/>
    <mergeCell ref="D47:E47"/>
  </mergeCell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9F58B-ACD2-4716-8ACC-F72D9E6585DB}">
  <dimension ref="A1:I66"/>
  <sheetViews>
    <sheetView showGridLines="0" zoomScale="90" zoomScaleNormal="90" workbookViewId="0">
      <selection sqref="A1:XFD1048576"/>
    </sheetView>
  </sheetViews>
  <sheetFormatPr baseColWidth="10" defaultColWidth="11.3984375" defaultRowHeight="14.25"/>
  <cols>
    <col min="3" max="3" width="75.3984375" customWidth="1"/>
    <col min="4" max="8" width="30.265625" customWidth="1"/>
    <col min="9" max="9" width="30.265625" style="9" customWidth="1"/>
    <col min="10" max="10" width="14.265625" style="9" bestFit="1" customWidth="1"/>
    <col min="11" max="12" width="11.3984375" style="9"/>
    <col min="13" max="13" width="16.3984375" style="9" bestFit="1" customWidth="1"/>
    <col min="14" max="15" width="11.3984375" style="9"/>
    <col min="16" max="16" width="16.3984375" style="9" bestFit="1" customWidth="1"/>
    <col min="17" max="16384" width="11.3984375" style="9"/>
  </cols>
  <sheetData>
    <row r="1" spans="3:9" s="9" customFormat="1" ht="19.5" customHeight="1">
      <c r="C1" s="59" t="s">
        <v>125</v>
      </c>
      <c r="D1" s="59"/>
      <c r="E1" s="59"/>
      <c r="F1" s="59"/>
      <c r="G1" s="59"/>
      <c r="H1" s="59"/>
      <c r="I1" s="59"/>
    </row>
    <row r="2" spans="3:9" s="9" customFormat="1" ht="29.25" customHeight="1">
      <c r="C2" s="59"/>
      <c r="D2" s="59"/>
      <c r="E2" s="59"/>
      <c r="F2" s="59"/>
      <c r="G2" s="59"/>
      <c r="H2" s="59"/>
      <c r="I2" s="59"/>
    </row>
    <row r="3" spans="3:9" s="9" customFormat="1" ht="14.25" customHeight="1">
      <c r="C3" s="67" t="s">
        <v>77</v>
      </c>
      <c r="D3" s="67"/>
      <c r="E3" s="67"/>
      <c r="F3" s="67"/>
      <c r="G3" s="67"/>
      <c r="H3" s="67"/>
      <c r="I3" s="67"/>
    </row>
    <row r="4" spans="3:9" s="9" customFormat="1" ht="14.25" customHeight="1">
      <c r="C4" s="67"/>
      <c r="D4" s="67"/>
      <c r="E4" s="67"/>
      <c r="F4" s="67"/>
      <c r="G4" s="67"/>
      <c r="H4" s="67"/>
      <c r="I4" s="67"/>
    </row>
    <row r="5" spans="3:9" s="9" customFormat="1" ht="13.9" thickBot="1"/>
    <row r="6" spans="3:9" s="9" customFormat="1" ht="16.5" customHeight="1" thickTop="1" thickBot="1">
      <c r="C6" s="13" t="s">
        <v>78</v>
      </c>
      <c r="D6" s="81" t="s">
        <v>79</v>
      </c>
      <c r="E6" s="83"/>
    </row>
    <row r="7" spans="3:9" s="9" customFormat="1" thickTop="1" thickBot="1">
      <c r="C7" s="14" t="s">
        <v>99</v>
      </c>
      <c r="D7" s="70" t="s">
        <v>103</v>
      </c>
      <c r="E7" s="71"/>
    </row>
    <row r="8" spans="3:9" s="9" customFormat="1" thickTop="1" thickBot="1">
      <c r="C8" s="15" t="s">
        <v>86</v>
      </c>
      <c r="D8" s="68">
        <v>72207998</v>
      </c>
      <c r="E8" s="69"/>
    </row>
    <row r="9" spans="3:9" s="9" customFormat="1" thickTop="1" thickBot="1">
      <c r="C9" s="15" t="s">
        <v>87</v>
      </c>
      <c r="D9" s="68"/>
      <c r="E9" s="69"/>
    </row>
    <row r="10" spans="3:9" s="9" customFormat="1" thickTop="1" thickBot="1">
      <c r="C10" s="15" t="s">
        <v>89</v>
      </c>
      <c r="D10" s="68">
        <f>D8/1.0026/24</f>
        <v>3000864.3360595782</v>
      </c>
      <c r="E10" s="69"/>
    </row>
    <row r="11" spans="3:9" s="9" customFormat="1" thickTop="1" thickBot="1">
      <c r="C11" s="15" t="s">
        <v>90</v>
      </c>
      <c r="D11" s="68">
        <f>D9/24/1.0026</f>
        <v>0</v>
      </c>
      <c r="E11" s="69"/>
    </row>
    <row r="12" spans="3:9" s="9" customFormat="1" thickTop="1" thickBot="1">
      <c r="C12" s="15" t="s">
        <v>91</v>
      </c>
      <c r="D12" s="62">
        <f t="shared" ref="D12" si="0">D11/D10</f>
        <v>0</v>
      </c>
      <c r="E12" s="63"/>
    </row>
    <row r="13" spans="3:9" s="9" customFormat="1" ht="14.65" thickTop="1">
      <c r="C13"/>
    </row>
    <row r="14" spans="3:9" s="9" customFormat="1" ht="14.65" thickBot="1">
      <c r="C14"/>
      <c r="D14"/>
      <c r="E14"/>
      <c r="G14" s="11"/>
    </row>
    <row r="15" spans="3:9" s="9" customFormat="1" ht="15" thickTop="1" thickBot="1">
      <c r="C15"/>
      <c r="D15" s="70" t="s">
        <v>103</v>
      </c>
      <c r="E15" s="71"/>
    </row>
    <row r="16" spans="3:9" s="9" customFormat="1" ht="41.25" thickTop="1" thickBot="1">
      <c r="C16" s="15" t="s">
        <v>92</v>
      </c>
      <c r="D16" s="44" t="s">
        <v>104</v>
      </c>
      <c r="E16" s="44" t="s">
        <v>118</v>
      </c>
    </row>
    <row r="17" spans="3:5" s="9" customFormat="1" thickTop="1" thickBot="1">
      <c r="C17" s="15" t="s">
        <v>106</v>
      </c>
      <c r="D17" s="22">
        <v>122.0457</v>
      </c>
      <c r="E17" s="24">
        <f>D17/100/24*365/92/1.0026</f>
        <v>0.20122807737924875</v>
      </c>
    </row>
    <row r="18" spans="3:5" s="9" customFormat="1" thickTop="1" thickBot="1">
      <c r="C18" s="15" t="s">
        <v>107</v>
      </c>
      <c r="D18" s="22">
        <v>0</v>
      </c>
      <c r="E18" s="22">
        <v>0</v>
      </c>
    </row>
    <row r="19" spans="3:5" s="9" customFormat="1" ht="13.9" thickTop="1"/>
    <row r="20" spans="3:5" s="9" customFormat="1" ht="13.5"/>
    <row r="21" spans="3:5" s="9" customFormat="1" ht="16.5" customHeight="1" thickBot="1">
      <c r="C21"/>
    </row>
    <row r="22" spans="3:5" s="9" customFormat="1" ht="16.5" customHeight="1" thickTop="1" thickBot="1">
      <c r="C22" s="13" t="s">
        <v>78</v>
      </c>
      <c r="D22" s="81" t="s">
        <v>97</v>
      </c>
      <c r="E22" s="83"/>
    </row>
    <row r="23" spans="3:5" s="9" customFormat="1" thickTop="1" thickBot="1">
      <c r="C23" s="14" t="s">
        <v>99</v>
      </c>
      <c r="D23" s="70" t="s">
        <v>103</v>
      </c>
      <c r="E23" s="71"/>
    </row>
    <row r="24" spans="3:5" s="9" customFormat="1" thickTop="1" thickBot="1">
      <c r="C24" s="15" t="s">
        <v>86</v>
      </c>
      <c r="D24" s="68">
        <v>142116649</v>
      </c>
      <c r="E24" s="69"/>
    </row>
    <row r="25" spans="3:5" s="9" customFormat="1" thickTop="1" thickBot="1">
      <c r="C25" s="15" t="s">
        <v>87</v>
      </c>
      <c r="D25" s="68">
        <v>501291</v>
      </c>
      <c r="E25" s="69"/>
    </row>
    <row r="26" spans="3:5" s="9" customFormat="1" thickTop="1" thickBot="1">
      <c r="C26" s="15" t="s">
        <v>89</v>
      </c>
      <c r="D26" s="68">
        <f t="shared" ref="D26" si="1">D24/1.0026/24</f>
        <v>5906170.9970742734</v>
      </c>
      <c r="E26" s="69"/>
    </row>
    <row r="27" spans="3:5" s="9" customFormat="1" thickTop="1" thickBot="1">
      <c r="C27" s="15" t="s">
        <v>90</v>
      </c>
      <c r="D27" s="68">
        <f t="shared" ref="D27" si="2">D25/24/1.0026</f>
        <v>20832.959305804907</v>
      </c>
      <c r="E27" s="69"/>
    </row>
    <row r="28" spans="3:5" s="9" customFormat="1" thickTop="1" thickBot="1">
      <c r="C28" s="15" t="s">
        <v>91</v>
      </c>
      <c r="D28" s="62">
        <f t="shared" ref="D28" si="3">D27/D26</f>
        <v>3.5273207152527217E-3</v>
      </c>
      <c r="E28" s="63"/>
    </row>
    <row r="29" spans="3:5" s="9" customFormat="1" ht="14.65" thickTop="1">
      <c r="C29"/>
    </row>
    <row r="30" spans="3:5" s="9" customFormat="1" ht="13.9" thickBot="1"/>
    <row r="31" spans="3:5" s="9" customFormat="1" thickTop="1" thickBot="1">
      <c r="D31" s="70" t="s">
        <v>103</v>
      </c>
      <c r="E31" s="71"/>
    </row>
    <row r="32" spans="3:5" s="9" customFormat="1" ht="41.25" thickTop="1" thickBot="1">
      <c r="C32" s="15" t="s">
        <v>92</v>
      </c>
      <c r="D32" s="44" t="s">
        <v>104</v>
      </c>
      <c r="E32" s="44" t="s">
        <v>118</v>
      </c>
    </row>
    <row r="33" spans="3:5" s="9" customFormat="1" thickTop="1" thickBot="1">
      <c r="C33" s="15" t="s">
        <v>106</v>
      </c>
      <c r="D33" s="22">
        <v>178.83199999999999</v>
      </c>
      <c r="E33" s="24">
        <f>D33/100/24*365/92/1.0026</f>
        <v>0.29485692272555131</v>
      </c>
    </row>
    <row r="34" spans="3:5" s="9" customFormat="1" thickTop="1" thickBot="1">
      <c r="C34" s="15" t="s">
        <v>107</v>
      </c>
      <c r="D34" s="22">
        <v>0</v>
      </c>
      <c r="E34" s="22">
        <v>0</v>
      </c>
    </row>
    <row r="35" spans="3:5" s="9" customFormat="1" ht="14.65" thickTop="1">
      <c r="C35"/>
    </row>
    <row r="36" spans="3:5" s="9" customFormat="1" ht="13.5"/>
    <row r="37" spans="3:5" s="9" customFormat="1" ht="13.5"/>
    <row r="38" spans="3:5" s="9" customFormat="1" ht="13.5"/>
    <row r="39" spans="3:5" s="9" customFormat="1" ht="13.5"/>
    <row r="40" spans="3:5" s="9" customFormat="1" ht="13.5"/>
    <row r="41" spans="3:5" s="9" customFormat="1" ht="13.5"/>
    <row r="42" spans="3:5" s="9" customFormat="1" ht="13.5"/>
    <row r="43" spans="3:5" s="9" customFormat="1" ht="13.5"/>
    <row r="44" spans="3:5" s="9" customFormat="1" ht="13.5"/>
    <row r="45" spans="3:5" s="9" customFormat="1" ht="13.5"/>
    <row r="46" spans="3:5" s="9" customFormat="1" ht="13.5"/>
    <row r="47" spans="3:5" s="9" customFormat="1" ht="13.5"/>
    <row r="48" spans="3:5" s="9" customFormat="1" ht="13.5"/>
    <row r="49" s="9" customFormat="1" ht="13.5"/>
    <row r="50" s="9" customFormat="1" ht="13.5"/>
    <row r="51" s="9" customFormat="1" ht="13.5"/>
    <row r="52" s="9" customFormat="1" ht="13.5"/>
    <row r="53" s="9" customFormat="1" ht="13.5"/>
    <row r="54" s="9" customFormat="1" ht="13.5"/>
    <row r="55" s="9" customFormat="1" ht="13.5"/>
    <row r="56" s="9" customFormat="1" ht="13.5"/>
    <row r="57" s="9" customFormat="1" ht="13.5"/>
    <row r="58" s="9" customFormat="1" ht="13.5"/>
    <row r="59" s="9" customFormat="1" ht="13.5"/>
    <row r="60" s="9" customFormat="1" ht="13.5"/>
    <row r="61" s="9" customFormat="1" ht="13.5"/>
    <row r="62" s="9" customFormat="1" ht="13.5"/>
    <row r="63" s="9" customFormat="1" ht="13.5"/>
    <row r="64" s="9" customFormat="1" ht="13.5"/>
    <row r="65" s="9" customFormat="1" ht="13.5"/>
    <row r="66" s="9" customFormat="1" ht="13.5"/>
  </sheetData>
  <mergeCells count="18">
    <mergeCell ref="D27:E27"/>
    <mergeCell ref="D28:E28"/>
    <mergeCell ref="D31:E31"/>
    <mergeCell ref="D24:E24"/>
    <mergeCell ref="D25:E25"/>
    <mergeCell ref="D26:E26"/>
    <mergeCell ref="D12:E12"/>
    <mergeCell ref="D15:E15"/>
    <mergeCell ref="D23:E23"/>
    <mergeCell ref="D22:E22"/>
    <mergeCell ref="D9:E9"/>
    <mergeCell ref="D10:E10"/>
    <mergeCell ref="D11:E11"/>
    <mergeCell ref="C1:I2"/>
    <mergeCell ref="C3:I4"/>
    <mergeCell ref="D7:E7"/>
    <mergeCell ref="D8:E8"/>
    <mergeCell ref="D6:E6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D5808-25E2-4E24-AF7E-40CDEF45DF01}">
  <dimension ref="C1:M156"/>
  <sheetViews>
    <sheetView showGridLines="0" zoomScale="85" zoomScaleNormal="85" workbookViewId="0">
      <selection sqref="A1:XFD1048576"/>
    </sheetView>
  </sheetViews>
  <sheetFormatPr baseColWidth="10" defaultColWidth="11.3984375" defaultRowHeight="14.25"/>
  <cols>
    <col min="1" max="2" width="7.3984375" customWidth="1"/>
    <col min="3" max="3" width="78.59765625" bestFit="1" customWidth="1"/>
    <col min="4" max="4" width="43" style="43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66" t="s">
        <v>132</v>
      </c>
      <c r="D1" s="66"/>
      <c r="E1" s="66"/>
      <c r="F1" s="66"/>
      <c r="G1" s="66"/>
      <c r="H1" s="66"/>
      <c r="I1" s="66"/>
      <c r="J1" s="66"/>
      <c r="K1" s="66"/>
    </row>
    <row r="2" spans="3:13" ht="30" customHeight="1">
      <c r="C2" s="66"/>
      <c r="D2" s="66"/>
      <c r="E2" s="66"/>
      <c r="F2" s="66"/>
      <c r="G2" s="66"/>
      <c r="H2" s="66"/>
      <c r="I2" s="66"/>
      <c r="J2" s="66"/>
      <c r="K2" s="66"/>
    </row>
    <row r="3" spans="3:13" ht="15" customHeight="1">
      <c r="C3" s="67" t="s">
        <v>77</v>
      </c>
      <c r="D3" s="67"/>
      <c r="E3" s="67"/>
      <c r="F3" s="67"/>
      <c r="G3" s="67"/>
      <c r="H3" s="67"/>
      <c r="I3" s="67"/>
      <c r="J3" s="67"/>
      <c r="K3" s="67"/>
    </row>
    <row r="4" spans="3:13" ht="15" customHeight="1">
      <c r="C4" s="67"/>
      <c r="D4" s="67"/>
      <c r="E4" s="67"/>
      <c r="F4" s="67"/>
      <c r="G4" s="67"/>
      <c r="H4" s="67"/>
      <c r="I4" s="67"/>
      <c r="J4" s="67"/>
      <c r="K4" s="67"/>
    </row>
    <row r="5" spans="3:13" ht="14.65" thickBot="1">
      <c r="C5" s="9"/>
      <c r="D5" s="42"/>
      <c r="E5" s="9"/>
      <c r="F5" s="9"/>
      <c r="G5" s="9"/>
      <c r="H5" s="9"/>
      <c r="I5" s="9"/>
      <c r="J5" s="9"/>
      <c r="K5" s="9"/>
    </row>
    <row r="6" spans="3:13" ht="16.5" customHeight="1" thickTop="1" thickBot="1">
      <c r="C6" s="13" t="s">
        <v>78</v>
      </c>
      <c r="D6" s="64" t="s">
        <v>79</v>
      </c>
      <c r="E6" s="64"/>
      <c r="F6" s="10"/>
      <c r="G6" s="10"/>
      <c r="H6" s="9"/>
      <c r="I6" s="9"/>
      <c r="J6" s="9"/>
      <c r="K6" s="9"/>
    </row>
    <row r="7" spans="3:13" ht="15" thickTop="1" thickBot="1">
      <c r="C7" s="14" t="s">
        <v>109</v>
      </c>
      <c r="D7" s="65" t="s">
        <v>133</v>
      </c>
      <c r="E7" s="65"/>
      <c r="F7" s="9"/>
      <c r="G7" s="76"/>
      <c r="H7" s="76"/>
      <c r="I7" s="9"/>
      <c r="J7" s="9"/>
      <c r="K7" s="9"/>
    </row>
    <row r="8" spans="3:13" ht="15" thickTop="1" thickBot="1">
      <c r="C8" s="15" t="s">
        <v>86</v>
      </c>
      <c r="D8" s="77">
        <v>72207989</v>
      </c>
      <c r="E8" s="78"/>
      <c r="F8" s="11"/>
      <c r="G8" s="9"/>
      <c r="H8" s="9"/>
      <c r="I8" s="9"/>
      <c r="J8" s="9"/>
      <c r="K8" s="9"/>
    </row>
    <row r="9" spans="3:13" ht="15" thickTop="1" thickBot="1">
      <c r="C9" s="15" t="s">
        <v>87</v>
      </c>
      <c r="D9" s="77">
        <v>2606800</v>
      </c>
      <c r="E9" s="78"/>
      <c r="F9" s="9"/>
      <c r="H9" s="9"/>
      <c r="I9" s="9"/>
      <c r="J9" s="9"/>
      <c r="K9" s="9"/>
    </row>
    <row r="10" spans="3:13" ht="15" thickTop="1" thickBot="1">
      <c r="C10" s="15" t="s">
        <v>89</v>
      </c>
      <c r="D10" s="77">
        <f>ROUND(D8/24/1.0026,0)</f>
        <v>3000864</v>
      </c>
      <c r="E10" s="78"/>
      <c r="F10" s="9"/>
      <c r="G10" s="9"/>
      <c r="H10" s="9"/>
      <c r="I10" s="9"/>
      <c r="J10" s="9"/>
      <c r="K10" s="9"/>
    </row>
    <row r="11" spans="3:13" ht="15" thickTop="1" thickBot="1">
      <c r="C11" s="15" t="s">
        <v>90</v>
      </c>
      <c r="D11" s="77">
        <f>ROUND(D9/24/1.0026,0)</f>
        <v>108335</v>
      </c>
      <c r="E11" s="78"/>
      <c r="F11" s="9"/>
      <c r="G11" s="9"/>
      <c r="H11" s="9"/>
      <c r="I11" s="9"/>
      <c r="J11" s="9"/>
      <c r="K11" s="9"/>
    </row>
    <row r="12" spans="3:13" ht="15" thickTop="1" thickBot="1">
      <c r="C12" s="15" t="s">
        <v>91</v>
      </c>
      <c r="D12" s="62">
        <f>D11/D10</f>
        <v>3.6101269501050366E-2</v>
      </c>
      <c r="E12" s="63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92</v>
      </c>
      <c r="D14" s="44" t="s">
        <v>111</v>
      </c>
      <c r="E14" s="44" t="s">
        <v>94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112</v>
      </c>
      <c r="D15" s="51">
        <v>43.113999999999997</v>
      </c>
      <c r="E15" s="24">
        <f>D15/100/24*365/30/1.0026</f>
        <v>0.21799723496686393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113</v>
      </c>
      <c r="D16" s="16">
        <v>0</v>
      </c>
      <c r="E16" s="17"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6.5" customHeight="1" thickTop="1" thickBot="1">
      <c r="C18" s="13" t="s">
        <v>78</v>
      </c>
      <c r="D18" s="64" t="s">
        <v>97</v>
      </c>
      <c r="E18" s="64"/>
      <c r="F18" s="9"/>
      <c r="G18" s="9"/>
      <c r="H18" s="9"/>
      <c r="I18" s="9"/>
      <c r="J18" s="9"/>
      <c r="K18" s="9"/>
    </row>
    <row r="19" spans="3:11" ht="15" thickTop="1" thickBot="1">
      <c r="C19" s="14" t="s">
        <v>109</v>
      </c>
      <c r="D19" s="65" t="s">
        <v>133</v>
      </c>
      <c r="E19" s="65"/>
      <c r="F19" s="9"/>
      <c r="G19" s="9"/>
      <c r="H19" s="9"/>
      <c r="I19" s="9"/>
      <c r="J19" s="9"/>
      <c r="K19" s="9"/>
    </row>
    <row r="20" spans="3:11" ht="15" thickTop="1" thickBot="1">
      <c r="C20" s="15" t="s">
        <v>86</v>
      </c>
      <c r="D20" s="77">
        <v>138707802</v>
      </c>
      <c r="E20" s="78"/>
      <c r="F20" s="11"/>
      <c r="G20" s="9"/>
      <c r="H20" s="9"/>
      <c r="I20" s="9"/>
      <c r="J20" s="9"/>
      <c r="K20" s="9"/>
    </row>
    <row r="21" spans="3:11" ht="15" thickTop="1" thickBot="1">
      <c r="C21" s="15" t="s">
        <v>87</v>
      </c>
      <c r="D21" s="68">
        <v>230974</v>
      </c>
      <c r="E21" s="69"/>
      <c r="F21" s="9"/>
      <c r="G21" s="11"/>
      <c r="H21" s="9"/>
      <c r="I21" s="9"/>
      <c r="J21" s="9"/>
      <c r="K21" s="9"/>
    </row>
    <row r="22" spans="3:11" ht="15" thickTop="1" thickBot="1">
      <c r="C22" s="15" t="s">
        <v>89</v>
      </c>
      <c r="D22" s="68">
        <f>ROUND(D20/24/1.0026,0)</f>
        <v>5764504</v>
      </c>
      <c r="E22" s="69"/>
      <c r="F22" s="9"/>
      <c r="G22" s="9"/>
      <c r="H22" s="9"/>
      <c r="I22" s="9"/>
      <c r="J22" s="9"/>
      <c r="K22" s="9"/>
    </row>
    <row r="23" spans="3:11" ht="15" thickTop="1" thickBot="1">
      <c r="C23" s="15" t="s">
        <v>90</v>
      </c>
      <c r="D23" s="68">
        <f>ROUND(D21/24/1.0026,0)</f>
        <v>9599</v>
      </c>
      <c r="E23" s="69"/>
      <c r="F23" s="9"/>
      <c r="G23" s="9"/>
      <c r="H23" s="9"/>
      <c r="I23" s="9"/>
      <c r="J23" s="9"/>
      <c r="K23" s="9"/>
    </row>
    <row r="24" spans="3:11" ht="15" thickTop="1" thickBot="1">
      <c r="C24" s="15" t="s">
        <v>91</v>
      </c>
      <c r="D24" s="62">
        <f>D23/D22</f>
        <v>1.6651909687286192E-3</v>
      </c>
      <c r="E24" s="63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92</v>
      </c>
      <c r="D26" s="44" t="s">
        <v>111</v>
      </c>
      <c r="E26" s="44" t="s">
        <v>94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112</v>
      </c>
      <c r="D27" s="17">
        <v>63.174300000000002</v>
      </c>
      <c r="E27" s="24">
        <f>D27/100/24*365/30/1.0026</f>
        <v>0.31942809112972942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113</v>
      </c>
      <c r="D28" s="16">
        <v>0</v>
      </c>
      <c r="E28" s="23">
        <v>0</v>
      </c>
      <c r="F28" s="9"/>
      <c r="G28" s="9"/>
      <c r="H28" s="9"/>
      <c r="I28" s="9"/>
      <c r="J28" s="9"/>
      <c r="K28" s="9"/>
    </row>
    <row r="29" spans="3:11" ht="14.65" thickTop="1">
      <c r="F29" s="9"/>
      <c r="G29" s="9"/>
      <c r="H29" s="9"/>
      <c r="I29" s="9"/>
      <c r="J29" s="9"/>
      <c r="K29" s="9"/>
    </row>
    <row r="30" spans="3:11">
      <c r="D30" s="79"/>
      <c r="E30" s="79"/>
      <c r="F30" s="9"/>
      <c r="G30" s="9"/>
      <c r="H30" s="9"/>
      <c r="I30" s="9"/>
      <c r="J30" s="9"/>
      <c r="K30" s="9"/>
    </row>
    <row r="31" spans="3:11">
      <c r="D31" s="79"/>
      <c r="E31" s="79"/>
      <c r="F31" s="9"/>
      <c r="G31" s="9"/>
      <c r="H31" s="9"/>
      <c r="I31" s="9"/>
      <c r="J31" s="9"/>
      <c r="K31" s="9"/>
    </row>
    <row r="32" spans="3:11">
      <c r="D32" s="79"/>
      <c r="E32" s="79"/>
      <c r="F32" s="11"/>
      <c r="G32" s="9"/>
      <c r="H32" s="9"/>
      <c r="I32" s="9"/>
      <c r="J32" s="9"/>
      <c r="K32" s="9"/>
    </row>
    <row r="33" spans="4:11">
      <c r="D33" s="79"/>
      <c r="E33" s="79"/>
      <c r="F33" s="9"/>
      <c r="G33" s="9"/>
      <c r="H33" s="9"/>
      <c r="I33" s="9"/>
      <c r="J33" s="9"/>
      <c r="K33" s="9"/>
    </row>
    <row r="34" spans="4:11">
      <c r="D34" s="79"/>
      <c r="E34" s="79"/>
      <c r="F34" s="9"/>
      <c r="G34" s="9"/>
      <c r="H34" s="9"/>
      <c r="I34" s="9"/>
      <c r="J34" s="9"/>
      <c r="K34" s="9"/>
    </row>
    <row r="35" spans="4:11">
      <c r="D35" s="79"/>
      <c r="E35" s="79"/>
      <c r="F35" s="9"/>
      <c r="G35" s="9"/>
      <c r="H35" s="9"/>
      <c r="I35" s="9"/>
      <c r="J35" s="9"/>
      <c r="K35" s="9"/>
    </row>
    <row r="36" spans="4:11">
      <c r="D36" s="79"/>
      <c r="E36" s="79"/>
      <c r="F36" s="9"/>
      <c r="G36" s="9"/>
      <c r="H36" s="9"/>
      <c r="I36" s="9"/>
      <c r="J36" s="9"/>
      <c r="K36" s="9"/>
    </row>
    <row r="37" spans="4:11">
      <c r="D37"/>
      <c r="F37" s="9"/>
      <c r="G37" s="9"/>
      <c r="H37" s="9"/>
      <c r="I37" s="9"/>
      <c r="J37" s="9"/>
      <c r="K37" s="9"/>
    </row>
    <row r="38" spans="4:11">
      <c r="D38"/>
      <c r="F38" s="9"/>
      <c r="G38" s="9"/>
      <c r="H38" s="9"/>
      <c r="I38" s="9"/>
      <c r="J38" s="9"/>
      <c r="K38" s="9"/>
    </row>
    <row r="39" spans="4:11">
      <c r="D39"/>
      <c r="F39" s="9"/>
      <c r="G39" s="9"/>
      <c r="H39" s="9"/>
      <c r="I39" s="9"/>
      <c r="J39" s="9"/>
      <c r="K39" s="9"/>
    </row>
    <row r="40" spans="4:11">
      <c r="D40"/>
      <c r="F40" s="9"/>
      <c r="G40" s="9"/>
      <c r="H40" s="9"/>
      <c r="I40" s="9"/>
      <c r="J40" s="9"/>
      <c r="K40" s="9"/>
    </row>
    <row r="41" spans="4:11" ht="20.25" customHeight="1">
      <c r="D41"/>
      <c r="F41" s="9"/>
      <c r="G41" s="9"/>
      <c r="H41" s="9"/>
      <c r="I41" s="9"/>
      <c r="J41" s="9"/>
      <c r="K41" s="9"/>
    </row>
    <row r="42" spans="4:11">
      <c r="D42" s="79"/>
      <c r="E42" s="79"/>
    </row>
    <row r="43" spans="4:11">
      <c r="D43" s="79"/>
      <c r="E43" s="79"/>
    </row>
    <row r="44" spans="4:11">
      <c r="D44" s="79"/>
      <c r="E44" s="79"/>
      <c r="F44" s="11"/>
    </row>
    <row r="45" spans="4:11">
      <c r="D45" s="79"/>
      <c r="E45" s="79"/>
    </row>
    <row r="46" spans="4:11">
      <c r="D46" s="79"/>
      <c r="E46" s="79"/>
    </row>
    <row r="47" spans="4:11">
      <c r="D47" s="79"/>
      <c r="E47" s="79"/>
    </row>
    <row r="48" spans="4:11">
      <c r="D48" s="79"/>
      <c r="E48" s="79"/>
    </row>
    <row r="49" spans="4:4" ht="20.25" customHeight="1">
      <c r="D49"/>
    </row>
    <row r="50" spans="4:4">
      <c r="D50"/>
    </row>
    <row r="51" spans="4:4">
      <c r="D51"/>
    </row>
    <row r="52" spans="4:4">
      <c r="D52"/>
    </row>
    <row r="54" spans="4:4" ht="20.25" customHeight="1"/>
    <row r="55" spans="4:4" ht="20.25" customHeight="1"/>
    <row r="56" spans="4:4" ht="20.25" customHeight="1"/>
    <row r="57" spans="4:4" ht="20.25" customHeight="1"/>
    <row r="58" spans="4:4" ht="36" customHeight="1"/>
    <row r="59" spans="4:4" ht="20.25" customHeight="1"/>
    <row r="60" spans="4:4" ht="20.25" customHeight="1"/>
    <row r="61" spans="4:4" ht="20.25" customHeight="1"/>
    <row r="62" spans="4:4" ht="20.25" customHeight="1"/>
    <row r="63" spans="4:4" ht="36" customHeight="1"/>
    <row r="64" spans="4:4" ht="20.25" customHeight="1"/>
    <row r="65" ht="20.25" customHeight="1"/>
    <row r="66" ht="20.25" customHeight="1"/>
    <row r="67" ht="20.25" customHeight="1"/>
    <row r="68" ht="36" customHeight="1"/>
    <row r="69" ht="20.25" customHeight="1"/>
    <row r="70" ht="20.25" customHeight="1"/>
    <row r="71" ht="20.25" customHeight="1"/>
    <row r="72" ht="20.25" customHeight="1"/>
    <row r="73" ht="36" customHeight="1"/>
    <row r="74" ht="20.25" customHeight="1"/>
    <row r="75" ht="20.25" customHeight="1"/>
    <row r="76" ht="20.25" customHeight="1"/>
    <row r="77" ht="20.25" customHeight="1"/>
    <row r="78" ht="36" customHeight="1"/>
    <row r="79" ht="20.25" customHeight="1"/>
    <row r="80" ht="20.25" customHeight="1"/>
    <row r="81" ht="20.25" customHeight="1"/>
    <row r="82" ht="20.25" customHeight="1"/>
    <row r="83" ht="36" customHeight="1"/>
    <row r="84" ht="20.25" customHeight="1"/>
    <row r="85" ht="20.25" customHeight="1"/>
    <row r="86" ht="20.25" customHeight="1"/>
    <row r="87" ht="20.25" customHeight="1"/>
    <row r="88" ht="36" customHeight="1"/>
    <row r="89" ht="20.25" customHeight="1"/>
    <row r="90" ht="20.25" customHeight="1"/>
    <row r="91" ht="20.25" customHeight="1"/>
    <row r="92" ht="20.25" customHeight="1"/>
    <row r="93" ht="36" customHeight="1"/>
    <row r="94" ht="20.25" customHeight="1"/>
    <row r="95" ht="20.25" customHeight="1"/>
    <row r="96" ht="20.25" customHeight="1"/>
    <row r="97" ht="20.25" customHeight="1"/>
    <row r="98" ht="36" customHeight="1"/>
    <row r="99" ht="20.25" customHeight="1"/>
    <row r="100" ht="20.25" customHeight="1"/>
    <row r="101" ht="20.25" customHeight="1"/>
    <row r="102" ht="20.25" customHeight="1"/>
    <row r="103" ht="36" customHeight="1"/>
    <row r="104" ht="20.25" customHeight="1"/>
    <row r="105" ht="20.25" customHeight="1"/>
    <row r="106" ht="20.25" customHeight="1"/>
    <row r="107" ht="20.25" customHeight="1"/>
    <row r="108" ht="36" customHeight="1"/>
    <row r="109" ht="20.25" customHeight="1"/>
    <row r="110" ht="20.25" customHeight="1"/>
    <row r="111" ht="20.25" customHeight="1"/>
    <row r="112" ht="20.25" customHeight="1"/>
    <row r="113" ht="36" customHeight="1"/>
    <row r="114" ht="20.25" customHeight="1"/>
    <row r="115" ht="20.25" customHeight="1"/>
    <row r="116" ht="20.25" customHeight="1"/>
    <row r="117" ht="20.25" customHeight="1"/>
    <row r="118" ht="36" customHeight="1"/>
    <row r="119" ht="20.25" customHeight="1"/>
    <row r="120" ht="20.25" customHeight="1"/>
    <row r="121" ht="20.25" customHeight="1"/>
    <row r="122" ht="20.25" customHeight="1"/>
    <row r="123" ht="36" customHeight="1"/>
    <row r="124" ht="20.25" customHeight="1"/>
    <row r="125" ht="20.25" customHeight="1"/>
    <row r="126" ht="20.25" customHeight="1"/>
    <row r="127" ht="20.25" customHeight="1"/>
    <row r="128" ht="36" customHeight="1"/>
    <row r="129" ht="20.25" customHeight="1"/>
    <row r="130" ht="20.25" customHeight="1"/>
    <row r="131" ht="20.25" customHeight="1"/>
    <row r="132" ht="20.25" customHeight="1"/>
    <row r="133" ht="36" customHeight="1"/>
    <row r="134" ht="20.25" customHeight="1"/>
    <row r="135" ht="20.25" customHeight="1"/>
    <row r="136" ht="20.25" customHeight="1"/>
    <row r="137" ht="20.25" customHeight="1"/>
    <row r="138" ht="36" customHeight="1"/>
    <row r="139" ht="20.25" customHeight="1"/>
    <row r="140" ht="20.25" customHeight="1"/>
    <row r="141" ht="20.25" customHeight="1"/>
    <row r="142" ht="20.25" customHeight="1"/>
    <row r="143" ht="36" customHeight="1"/>
    <row r="144" ht="20.25" customHeight="1"/>
    <row r="145" ht="20.25" customHeight="1"/>
    <row r="146" ht="20.25" customHeight="1"/>
    <row r="148" ht="36" customHeight="1"/>
    <row r="149" ht="20.25" customHeight="1"/>
    <row r="150" ht="20.25" customHeight="1"/>
    <row r="151" ht="20.25" customHeight="1"/>
    <row r="152" ht="20.25" customHeight="1"/>
    <row r="153" ht="36" customHeight="1"/>
    <row r="154" ht="20.25" customHeight="1"/>
    <row r="155" ht="20.25" customHeight="1"/>
    <row r="156" ht="20.25" customHeight="1"/>
  </sheetData>
  <mergeCells count="31"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  <mergeCell ref="D36:E36"/>
    <mergeCell ref="D20:E20"/>
    <mergeCell ref="D21:E21"/>
    <mergeCell ref="D22:E22"/>
    <mergeCell ref="D23:E23"/>
    <mergeCell ref="D24:E24"/>
    <mergeCell ref="D30:E30"/>
    <mergeCell ref="D31:E31"/>
    <mergeCell ref="D32:E32"/>
    <mergeCell ref="D33:E33"/>
    <mergeCell ref="D34:E34"/>
    <mergeCell ref="D35:E35"/>
    <mergeCell ref="D48:E48"/>
    <mergeCell ref="D42:E42"/>
    <mergeCell ref="D43:E43"/>
    <mergeCell ref="D44:E44"/>
    <mergeCell ref="D45:E45"/>
    <mergeCell ref="D46:E46"/>
    <mergeCell ref="D47:E4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G146"/>
  <sheetViews>
    <sheetView showGridLines="0" topLeftCell="A7" zoomScale="90" zoomScaleNormal="90" zoomScaleSheetLayoutView="90" workbookViewId="0">
      <selection activeCell="F23" sqref="F23"/>
    </sheetView>
  </sheetViews>
  <sheetFormatPr baseColWidth="10" defaultColWidth="10.73046875" defaultRowHeight="14.25"/>
  <cols>
    <col min="1" max="1" width="8.265625" style="4" customWidth="1"/>
    <col min="2" max="2" width="31.73046875" customWidth="1"/>
    <col min="3" max="3" width="29.73046875" bestFit="1" customWidth="1"/>
    <col min="4" max="4" width="30.3984375" bestFit="1" customWidth="1"/>
  </cols>
  <sheetData>
    <row r="2" spans="1:7" ht="28.5" customHeight="1">
      <c r="B2" s="59" t="s">
        <v>1</v>
      </c>
      <c r="C2" s="59"/>
      <c r="D2" s="59"/>
    </row>
    <row r="3" spans="1:7">
      <c r="A3" s="5"/>
    </row>
    <row r="4" spans="1:7" ht="14.65" thickBot="1">
      <c r="B4" s="31"/>
      <c r="C4" s="31"/>
      <c r="D4" s="31"/>
    </row>
    <row r="5" spans="1:7" ht="46.5" customHeight="1" thickBot="1">
      <c r="A5" s="5"/>
      <c r="B5" s="20" t="s">
        <v>2</v>
      </c>
      <c r="C5" s="19" t="s">
        <v>3</v>
      </c>
      <c r="D5" s="19" t="s">
        <v>4</v>
      </c>
    </row>
    <row r="6" spans="1:7" ht="30.75" customHeight="1" thickBot="1">
      <c r="A6" s="5"/>
      <c r="B6" s="21" t="s">
        <v>5</v>
      </c>
      <c r="C6" s="46">
        <v>44207</v>
      </c>
      <c r="D6" s="46">
        <v>44214</v>
      </c>
    </row>
    <row r="7" spans="1:7" ht="30.75" customHeight="1" thickBot="1">
      <c r="A7" s="5"/>
      <c r="B7" s="21" t="s">
        <v>6</v>
      </c>
      <c r="C7" s="46">
        <v>44214</v>
      </c>
      <c r="D7" s="46">
        <v>44228</v>
      </c>
    </row>
    <row r="8" spans="1:7" ht="30.75" customHeight="1" thickBot="1">
      <c r="A8" s="6"/>
      <c r="B8" s="21" t="s">
        <v>7</v>
      </c>
      <c r="C8" s="46">
        <v>44235</v>
      </c>
      <c r="D8" s="46">
        <v>44242</v>
      </c>
    </row>
    <row r="9" spans="1:7" ht="30.75" customHeight="1" thickBot="1">
      <c r="A9" s="5"/>
      <c r="B9" s="21" t="s">
        <v>8</v>
      </c>
      <c r="C9" s="46">
        <v>44263</v>
      </c>
      <c r="D9" s="46">
        <v>44270</v>
      </c>
    </row>
    <row r="10" spans="1:7" ht="30.75" customHeight="1" thickBot="1">
      <c r="A10" s="6"/>
      <c r="B10" s="21" t="s">
        <v>9</v>
      </c>
      <c r="C10" s="46">
        <v>44298</v>
      </c>
      <c r="D10" s="46">
        <v>44305</v>
      </c>
    </row>
    <row r="11" spans="1:7" ht="30.75" customHeight="1" thickBot="1">
      <c r="A11" s="5"/>
      <c r="B11" s="21" t="s">
        <v>10</v>
      </c>
      <c r="C11" s="46">
        <v>44305</v>
      </c>
      <c r="D11" s="46">
        <v>44319</v>
      </c>
    </row>
    <row r="12" spans="1:7" ht="30.75" customHeight="1" thickBot="1">
      <c r="A12" s="3"/>
      <c r="B12" s="21" t="s">
        <v>11</v>
      </c>
      <c r="C12" s="46">
        <v>44326</v>
      </c>
      <c r="D12" s="46">
        <v>44333</v>
      </c>
    </row>
    <row r="13" spans="1:7" ht="30.75" customHeight="1" thickBot="1">
      <c r="A13" s="2"/>
      <c r="B13" s="21" t="s">
        <v>12</v>
      </c>
      <c r="C13" s="46">
        <v>44361</v>
      </c>
      <c r="D13" s="46">
        <v>44368</v>
      </c>
      <c r="F13" s="53"/>
      <c r="G13" s="53"/>
    </row>
    <row r="14" spans="1:7" ht="30.75" customHeight="1" thickBot="1">
      <c r="A14" s="2"/>
      <c r="B14" s="21" t="s">
        <v>13</v>
      </c>
      <c r="C14" s="46">
        <v>44352</v>
      </c>
      <c r="D14" s="46">
        <v>44382</v>
      </c>
      <c r="F14" s="53"/>
      <c r="G14" s="53"/>
    </row>
    <row r="15" spans="1:7" ht="30.75" customHeight="1" thickBot="1">
      <c r="A15" s="7"/>
      <c r="B15" s="21" t="s">
        <v>14</v>
      </c>
      <c r="C15" s="46">
        <v>44389</v>
      </c>
      <c r="D15" s="46">
        <v>44396</v>
      </c>
    </row>
    <row r="16" spans="1:7" ht="30.75" customHeight="1" thickBot="1">
      <c r="A16" s="7"/>
      <c r="B16" s="21" t="s">
        <v>15</v>
      </c>
      <c r="C16" s="46">
        <v>44396</v>
      </c>
      <c r="D16" s="46">
        <v>44410</v>
      </c>
    </row>
    <row r="17" spans="1:5" ht="30.75" customHeight="1" thickBot="1">
      <c r="A17" s="5"/>
      <c r="B17" s="21" t="s">
        <v>16</v>
      </c>
      <c r="C17" s="46">
        <v>44417</v>
      </c>
      <c r="D17" s="46">
        <v>44424</v>
      </c>
    </row>
    <row r="18" spans="1:5" ht="30.75" customHeight="1" thickBot="1">
      <c r="A18" s="5"/>
      <c r="B18" s="21" t="s">
        <v>17</v>
      </c>
      <c r="C18" s="46">
        <v>44452</v>
      </c>
      <c r="D18" s="46">
        <v>44459</v>
      </c>
      <c r="E18" s="18"/>
    </row>
    <row r="19" spans="1:5" ht="30.75" customHeight="1" thickBot="1">
      <c r="A19" s="1"/>
      <c r="B19" s="21" t="s">
        <v>18</v>
      </c>
      <c r="C19" s="46">
        <v>44480</v>
      </c>
      <c r="D19" s="46">
        <v>44487</v>
      </c>
    </row>
    <row r="20" spans="1:5" ht="30.75" customHeight="1" thickBot="1">
      <c r="A20" s="2"/>
      <c r="B20" s="21" t="s">
        <v>19</v>
      </c>
      <c r="C20" s="46">
        <v>44487</v>
      </c>
      <c r="D20" s="46">
        <v>44502</v>
      </c>
    </row>
    <row r="21" spans="1:5" ht="30.75" customHeight="1" thickBot="1">
      <c r="A21" s="5"/>
      <c r="B21" s="21" t="s">
        <v>20</v>
      </c>
      <c r="C21" s="46">
        <v>44508</v>
      </c>
      <c r="D21" s="46">
        <v>44515</v>
      </c>
    </row>
    <row r="22" spans="1:5" ht="30.75" customHeight="1" thickBot="1">
      <c r="A22" s="5"/>
      <c r="B22" s="21" t="s">
        <v>21</v>
      </c>
      <c r="C22" s="46">
        <v>44543</v>
      </c>
      <c r="D22" s="46">
        <v>44550</v>
      </c>
    </row>
    <row r="23" spans="1:5" ht="30.75" customHeight="1" thickBot="1">
      <c r="A23" s="5"/>
      <c r="B23" s="21" t="s">
        <v>22</v>
      </c>
      <c r="C23" s="46">
        <v>44571</v>
      </c>
      <c r="D23" s="46">
        <v>44578</v>
      </c>
    </row>
    <row r="24" spans="1:5" ht="30.75" customHeight="1" thickBot="1">
      <c r="A24" s="5"/>
      <c r="B24" s="21" t="s">
        <v>23</v>
      </c>
      <c r="C24" s="46">
        <v>44585</v>
      </c>
      <c r="D24" s="46">
        <v>44599</v>
      </c>
    </row>
    <row r="25" spans="1:5" ht="30.75" customHeight="1" thickBot="1">
      <c r="A25" s="5"/>
      <c r="B25" s="21" t="s">
        <v>24</v>
      </c>
      <c r="C25" s="46">
        <v>44599</v>
      </c>
      <c r="D25" s="46">
        <v>44606</v>
      </c>
    </row>
    <row r="26" spans="1:5" ht="30.75" customHeight="1" thickBot="1">
      <c r="A26" s="5"/>
      <c r="B26" s="21" t="s">
        <v>25</v>
      </c>
      <c r="C26" s="46">
        <v>44669</v>
      </c>
      <c r="D26" s="46">
        <v>44683</v>
      </c>
    </row>
    <row r="27" spans="1:5">
      <c r="A27" s="5"/>
    </row>
    <row r="28" spans="1:5">
      <c r="A28" s="2"/>
    </row>
    <row r="29" spans="1:5">
      <c r="A29" s="2"/>
    </row>
    <row r="30" spans="1:5">
      <c r="A30" s="2"/>
    </row>
    <row r="31" spans="1:5">
      <c r="A31" s="2"/>
    </row>
    <row r="32" spans="1:5">
      <c r="A32" s="2"/>
    </row>
    <row r="33" spans="1:1">
      <c r="A33" s="2"/>
    </row>
    <row r="34" spans="1:1">
      <c r="A34" s="2"/>
    </row>
    <row r="35" spans="1:1">
      <c r="A35" s="2"/>
    </row>
    <row r="36" spans="1:1">
      <c r="A36" s="2"/>
    </row>
    <row r="37" spans="1:1">
      <c r="A37" s="2"/>
    </row>
    <row r="38" spans="1:1">
      <c r="A38" s="2"/>
    </row>
    <row r="39" spans="1:1">
      <c r="A39" s="2"/>
    </row>
    <row r="40" spans="1:1">
      <c r="A40" s="2"/>
    </row>
    <row r="41" spans="1:1">
      <c r="A41" s="2"/>
    </row>
    <row r="42" spans="1:1">
      <c r="A42" s="2"/>
    </row>
    <row r="43" spans="1:1">
      <c r="A43" s="2"/>
    </row>
    <row r="44" spans="1:1">
      <c r="A44" s="2"/>
    </row>
    <row r="45" spans="1:1">
      <c r="A45" s="2"/>
    </row>
    <row r="46" spans="1:1">
      <c r="A46" s="2"/>
    </row>
    <row r="47" spans="1:1">
      <c r="A47" s="2"/>
    </row>
    <row r="48" spans="1:1">
      <c r="A48" s="2"/>
    </row>
    <row r="49" spans="1:1">
      <c r="A49" s="2"/>
    </row>
    <row r="50" spans="1:1">
      <c r="A50" s="2"/>
    </row>
    <row r="51" spans="1:1">
      <c r="A51" s="2"/>
    </row>
    <row r="52" spans="1:1">
      <c r="A52" s="2"/>
    </row>
    <row r="53" spans="1:1">
      <c r="A53" s="2"/>
    </row>
    <row r="54" spans="1:1">
      <c r="A54" s="2"/>
    </row>
    <row r="55" spans="1:1">
      <c r="A55" s="2"/>
    </row>
    <row r="56" spans="1:1">
      <c r="A56" s="2"/>
    </row>
    <row r="57" spans="1:1">
      <c r="A57" s="2"/>
    </row>
    <row r="58" spans="1:1">
      <c r="A58" s="2"/>
    </row>
    <row r="59" spans="1:1">
      <c r="A59" s="2"/>
    </row>
    <row r="60" spans="1:1">
      <c r="A60" s="2"/>
    </row>
    <row r="61" spans="1:1">
      <c r="A61" s="2"/>
    </row>
    <row r="62" spans="1:1">
      <c r="A62" s="2"/>
    </row>
    <row r="63" spans="1:1">
      <c r="A63" s="2"/>
    </row>
    <row r="64" spans="1:1">
      <c r="A64" s="2"/>
    </row>
    <row r="65" spans="1:1">
      <c r="A65" s="2"/>
    </row>
    <row r="66" spans="1:1">
      <c r="A66" s="2"/>
    </row>
    <row r="67" spans="1:1">
      <c r="A67" s="2"/>
    </row>
    <row r="68" spans="1:1">
      <c r="A68" s="2"/>
    </row>
    <row r="69" spans="1:1">
      <c r="A69" s="2"/>
    </row>
    <row r="70" spans="1:1">
      <c r="A70" s="2"/>
    </row>
    <row r="71" spans="1:1">
      <c r="A71" s="2"/>
    </row>
    <row r="72" spans="1:1">
      <c r="A72" s="2"/>
    </row>
    <row r="73" spans="1:1">
      <c r="A73" s="2"/>
    </row>
    <row r="74" spans="1:1">
      <c r="A74" s="2"/>
    </row>
    <row r="75" spans="1:1">
      <c r="A75" s="2"/>
    </row>
    <row r="76" spans="1:1">
      <c r="A76" s="2"/>
    </row>
    <row r="77" spans="1:1">
      <c r="A77" s="2"/>
    </row>
    <row r="78" spans="1:1">
      <c r="A78" s="2"/>
    </row>
    <row r="79" spans="1:1">
      <c r="A79" s="2"/>
    </row>
    <row r="80" spans="1:1">
      <c r="A80" s="2"/>
    </row>
    <row r="81" spans="1:1">
      <c r="A81" s="2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88" spans="1:1">
      <c r="A88" s="2"/>
    </row>
    <row r="89" spans="1:1">
      <c r="A89" s="2"/>
    </row>
    <row r="90" spans="1:1">
      <c r="A90" s="2"/>
    </row>
    <row r="91" spans="1:1">
      <c r="A91" s="2"/>
    </row>
    <row r="92" spans="1:1">
      <c r="A92" s="2"/>
    </row>
    <row r="93" spans="1:1">
      <c r="A93" s="2"/>
    </row>
    <row r="94" spans="1:1">
      <c r="A94" s="2"/>
    </row>
    <row r="95" spans="1:1">
      <c r="A95" s="2"/>
    </row>
    <row r="96" spans="1:1">
      <c r="A96" s="2"/>
    </row>
    <row r="97" spans="1:1">
      <c r="A97" s="2"/>
    </row>
    <row r="98" spans="1:1">
      <c r="A98" s="2"/>
    </row>
    <row r="99" spans="1:1">
      <c r="A99" s="2"/>
    </row>
    <row r="100" spans="1:1">
      <c r="A100" s="2"/>
    </row>
    <row r="101" spans="1:1">
      <c r="A101" s="2"/>
    </row>
    <row r="102" spans="1:1">
      <c r="A102" s="2"/>
    </row>
    <row r="103" spans="1:1">
      <c r="A103" s="2"/>
    </row>
    <row r="104" spans="1:1">
      <c r="A104" s="2"/>
    </row>
    <row r="105" spans="1:1">
      <c r="A105" s="2"/>
    </row>
    <row r="106" spans="1:1">
      <c r="A106" s="2"/>
    </row>
    <row r="107" spans="1:1">
      <c r="A107" s="2"/>
    </row>
    <row r="108" spans="1:1">
      <c r="A108" s="2"/>
    </row>
    <row r="109" spans="1:1">
      <c r="A109" s="2"/>
    </row>
    <row r="110" spans="1:1">
      <c r="A110" s="2"/>
    </row>
    <row r="111" spans="1:1">
      <c r="A111" s="2"/>
    </row>
    <row r="112" spans="1:1">
      <c r="A112" s="2"/>
    </row>
    <row r="113" spans="1:1">
      <c r="A113" s="2"/>
    </row>
    <row r="114" spans="1:1">
      <c r="A114" s="2"/>
    </row>
    <row r="115" spans="1:1">
      <c r="A115" s="2"/>
    </row>
    <row r="116" spans="1:1">
      <c r="A116" s="2"/>
    </row>
    <row r="117" spans="1:1">
      <c r="A117" s="2"/>
    </row>
    <row r="118" spans="1:1">
      <c r="A118" s="2"/>
    </row>
    <row r="119" spans="1:1">
      <c r="A119" s="2"/>
    </row>
    <row r="120" spans="1:1">
      <c r="A120" s="2"/>
    </row>
    <row r="121" spans="1:1">
      <c r="A121" s="2"/>
    </row>
    <row r="122" spans="1:1">
      <c r="A122" s="2"/>
    </row>
    <row r="123" spans="1:1">
      <c r="A123" s="2"/>
    </row>
    <row r="124" spans="1:1">
      <c r="A124" s="2"/>
    </row>
    <row r="125" spans="1:1">
      <c r="A125" s="2"/>
    </row>
    <row r="126" spans="1:1">
      <c r="A126" s="2"/>
    </row>
    <row r="127" spans="1:1">
      <c r="A127" s="2"/>
    </row>
    <row r="128" spans="1:1">
      <c r="A128" s="2"/>
    </row>
    <row r="129" spans="1:1">
      <c r="A129" s="2"/>
    </row>
    <row r="130" spans="1:1">
      <c r="A130" s="2"/>
    </row>
    <row r="131" spans="1:1">
      <c r="A131" s="2"/>
    </row>
    <row r="132" spans="1:1">
      <c r="A132" s="2"/>
    </row>
    <row r="133" spans="1:1">
      <c r="A133" s="2"/>
    </row>
    <row r="134" spans="1:1">
      <c r="A134" s="2"/>
    </row>
    <row r="135" spans="1:1">
      <c r="A135" s="2"/>
    </row>
    <row r="136" spans="1:1">
      <c r="A136" s="2"/>
    </row>
    <row r="137" spans="1:1">
      <c r="A137" s="2"/>
    </row>
    <row r="138" spans="1:1">
      <c r="A138" s="2"/>
    </row>
    <row r="139" spans="1:1">
      <c r="A139" s="2"/>
    </row>
    <row r="140" spans="1:1">
      <c r="A140" s="2"/>
    </row>
    <row r="141" spans="1:1">
      <c r="A141" s="2"/>
    </row>
    <row r="142" spans="1:1">
      <c r="A142" s="2"/>
    </row>
    <row r="146" spans="1:1">
      <c r="A146"/>
    </row>
  </sheetData>
  <mergeCells count="1">
    <mergeCell ref="B2:D2"/>
  </mergeCells>
  <pageMargins left="0.70866141732283472" right="0.70866141732283472" top="0.74803149606299213" bottom="0.74803149606299213" header="0.31496062992125984" footer="0.31496062992125984"/>
  <pageSetup paperSize="9" scale="64" fitToHeight="0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371C3-A53A-46E5-8347-E1B292E81477}">
  <dimension ref="A1:S29"/>
  <sheetViews>
    <sheetView showGridLines="0" topLeftCell="A4" zoomScale="85" zoomScaleNormal="85" zoomScaleSheetLayoutView="86" workbookViewId="0">
      <selection activeCell="A4" sqref="A1:XFD1048576"/>
    </sheetView>
  </sheetViews>
  <sheetFormatPr baseColWidth="10" defaultColWidth="11.3984375" defaultRowHeight="13.5"/>
  <cols>
    <col min="1" max="2" width="7.3984375" style="9" customWidth="1"/>
    <col min="3" max="3" width="69" style="9" bestFit="1" customWidth="1"/>
    <col min="4" max="5" width="37.73046875" style="9" customWidth="1"/>
    <col min="6" max="9" width="19.73046875" style="9" bestFit="1" customWidth="1"/>
    <col min="10" max="11" width="7.265625" style="9" customWidth="1"/>
    <col min="12" max="12" width="14.265625" style="9" bestFit="1" customWidth="1"/>
    <col min="13" max="14" width="7.265625" style="9" customWidth="1"/>
    <col min="15" max="19" width="18.3984375" style="9" bestFit="1" customWidth="1"/>
    <col min="20" max="16384" width="11.3984375" style="9"/>
  </cols>
  <sheetData>
    <row r="1" spans="1:19" ht="33.75" customHeight="1">
      <c r="C1" s="66" t="s">
        <v>134</v>
      </c>
      <c r="D1" s="66"/>
      <c r="E1" s="66"/>
      <c r="F1" s="66"/>
      <c r="G1" s="66"/>
      <c r="H1" s="66"/>
      <c r="I1" s="66"/>
      <c r="J1" s="52"/>
      <c r="K1" s="52"/>
      <c r="L1" s="25"/>
      <c r="M1" s="25"/>
      <c r="N1" s="25"/>
      <c r="O1" s="25"/>
    </row>
    <row r="2" spans="1:19" ht="14.25" customHeight="1">
      <c r="C2" s="66"/>
      <c r="D2" s="66"/>
      <c r="E2" s="66"/>
      <c r="F2" s="66"/>
      <c r="G2" s="66"/>
      <c r="H2" s="66"/>
      <c r="I2" s="66"/>
    </row>
    <row r="3" spans="1:19" ht="15" customHeight="1">
      <c r="A3" s="26"/>
      <c r="C3" s="67" t="s">
        <v>77</v>
      </c>
      <c r="D3" s="67"/>
      <c r="E3" s="67"/>
      <c r="F3" s="67"/>
      <c r="G3" s="67"/>
      <c r="H3" s="67"/>
      <c r="I3" s="67"/>
    </row>
    <row r="4" spans="1:19" ht="15" customHeight="1">
      <c r="A4" s="26"/>
      <c r="C4" s="67"/>
      <c r="D4" s="67"/>
      <c r="E4" s="67"/>
      <c r="F4" s="67"/>
      <c r="G4" s="67"/>
      <c r="H4" s="67"/>
      <c r="I4" s="67"/>
    </row>
    <row r="5" spans="1:19" ht="15" customHeight="1" thickBot="1">
      <c r="A5" s="26"/>
      <c r="C5" s="10"/>
    </row>
    <row r="6" spans="1:19" s="10" customFormat="1" ht="15.4" thickTop="1" thickBot="1">
      <c r="A6" s="9"/>
      <c r="B6" s="9"/>
      <c r="C6" s="27" t="s">
        <v>78</v>
      </c>
      <c r="D6" s="64" t="s">
        <v>79</v>
      </c>
      <c r="E6" s="64"/>
      <c r="F6" s="9"/>
      <c r="G6" s="9"/>
      <c r="H6" s="9"/>
      <c r="I6" s="9"/>
      <c r="J6" s="9"/>
      <c r="K6" s="9"/>
      <c r="L6" s="9"/>
      <c r="M6" s="9"/>
      <c r="N6" s="9"/>
      <c r="O6" s="39"/>
      <c r="P6" s="39"/>
      <c r="Q6" s="39"/>
      <c r="R6" s="39"/>
      <c r="S6" s="39"/>
    </row>
    <row r="7" spans="1:19" ht="16.5" customHeight="1" thickTop="1" thickBot="1">
      <c r="C7" s="14" t="s">
        <v>80</v>
      </c>
      <c r="D7" s="65" t="s">
        <v>82</v>
      </c>
      <c r="E7" s="65"/>
      <c r="F7" s="44" t="s">
        <v>83</v>
      </c>
      <c r="G7" s="44" t="s">
        <v>84</v>
      </c>
      <c r="H7" s="44" t="s">
        <v>85</v>
      </c>
      <c r="I7" s="44" t="s">
        <v>135</v>
      </c>
      <c r="O7" s="38"/>
      <c r="P7" s="38"/>
      <c r="Q7" s="38"/>
      <c r="R7" s="38"/>
      <c r="S7" s="38"/>
    </row>
    <row r="8" spans="1:19" ht="16.5" customHeight="1" thickTop="1" thickBot="1">
      <c r="C8" s="15" t="s">
        <v>86</v>
      </c>
      <c r="D8" s="60">
        <v>72187200</v>
      </c>
      <c r="E8" s="61"/>
      <c r="F8" s="49">
        <v>72187200</v>
      </c>
      <c r="G8" s="49">
        <v>72187200</v>
      </c>
      <c r="H8" s="49">
        <v>72187200</v>
      </c>
      <c r="I8" s="47">
        <v>72187200</v>
      </c>
      <c r="L8" s="36"/>
      <c r="O8" s="38"/>
      <c r="P8" s="38"/>
      <c r="Q8" s="38"/>
      <c r="R8" s="38"/>
      <c r="S8" s="38"/>
    </row>
    <row r="9" spans="1:19" ht="16.5" customHeight="1" thickTop="1" thickBot="1">
      <c r="C9" s="15" t="s">
        <v>87</v>
      </c>
      <c r="D9" s="60"/>
      <c r="E9" s="61"/>
      <c r="F9" s="47" t="s">
        <v>88</v>
      </c>
      <c r="G9" s="48" t="s">
        <v>88</v>
      </c>
      <c r="H9" s="48" t="s">
        <v>88</v>
      </c>
      <c r="I9" s="48" t="s">
        <v>88</v>
      </c>
    </row>
    <row r="10" spans="1:19" s="10" customFormat="1" ht="16.5" customHeight="1" thickTop="1" thickBot="1">
      <c r="A10" s="9"/>
      <c r="B10" s="9"/>
      <c r="C10" s="15" t="s">
        <v>89</v>
      </c>
      <c r="D10" s="60">
        <f>INT(D8/24/1.0026)</f>
        <v>3000000</v>
      </c>
      <c r="E10" s="61"/>
      <c r="F10" s="49">
        <f>INT(F8/24/1.0026)</f>
        <v>3000000</v>
      </c>
      <c r="G10" s="49">
        <f t="shared" ref="G10:I10" si="0">INT(G8/24/1.0026)</f>
        <v>3000000</v>
      </c>
      <c r="H10" s="49">
        <f t="shared" si="0"/>
        <v>3000000</v>
      </c>
      <c r="I10" s="47">
        <f t="shared" si="0"/>
        <v>3000000</v>
      </c>
      <c r="K10" s="9"/>
      <c r="L10" s="9"/>
      <c r="M10" s="9"/>
      <c r="N10" s="9"/>
      <c r="O10" s="9"/>
    </row>
    <row r="11" spans="1:19" ht="16.5" customHeight="1" thickTop="1" thickBot="1">
      <c r="C11" s="15" t="s">
        <v>90</v>
      </c>
      <c r="D11" s="60">
        <f>ROUND(D9/24/1.0026,0)</f>
        <v>0</v>
      </c>
      <c r="E11" s="61"/>
      <c r="F11" s="47" t="s">
        <v>88</v>
      </c>
      <c r="G11" s="48" t="s">
        <v>88</v>
      </c>
      <c r="H11" s="48" t="s">
        <v>88</v>
      </c>
      <c r="I11" s="48" t="s">
        <v>88</v>
      </c>
    </row>
    <row r="12" spans="1:19" ht="16.5" customHeight="1" thickTop="1" thickBot="1">
      <c r="C12" s="15" t="s">
        <v>91</v>
      </c>
      <c r="D12" s="62">
        <f>D9/D8</f>
        <v>0</v>
      </c>
      <c r="E12" s="63"/>
      <c r="F12" s="50">
        <v>0</v>
      </c>
      <c r="G12" s="50">
        <v>0</v>
      </c>
      <c r="H12" s="50">
        <v>0</v>
      </c>
      <c r="I12" s="50">
        <v>0</v>
      </c>
      <c r="O12" s="39"/>
      <c r="P12" s="39"/>
      <c r="Q12" s="39"/>
      <c r="R12" s="39"/>
      <c r="S12" s="39"/>
    </row>
    <row r="13" spans="1:19" ht="20.25" customHeight="1" thickTop="1" thickBot="1">
      <c r="O13" s="38"/>
      <c r="P13" s="38"/>
      <c r="Q13" s="38"/>
      <c r="R13" s="38"/>
      <c r="S13" s="38"/>
    </row>
    <row r="14" spans="1:19" ht="41.25" thickTop="1" thickBot="1">
      <c r="C14" s="15" t="s">
        <v>92</v>
      </c>
      <c r="D14" s="44" t="s">
        <v>93</v>
      </c>
      <c r="E14" s="44" t="s">
        <v>94</v>
      </c>
      <c r="O14" s="38"/>
      <c r="P14" s="38"/>
      <c r="Q14" s="38"/>
      <c r="R14" s="38"/>
      <c r="S14" s="38"/>
    </row>
    <row r="15" spans="1:19" ht="14.25" thickTop="1" thickBot="1">
      <c r="C15" s="15" t="s">
        <v>95</v>
      </c>
      <c r="D15" s="16">
        <v>387.90750000000003</v>
      </c>
      <c r="E15" s="24">
        <f>D15/24/1.0026/100</f>
        <v>0.16120898164771597</v>
      </c>
    </row>
    <row r="16" spans="1:19" ht="14.25" thickTop="1" thickBot="1">
      <c r="C16" s="15" t="s">
        <v>96</v>
      </c>
      <c r="D16" s="17" t="s">
        <v>88</v>
      </c>
      <c r="E16" s="17" t="s">
        <v>88</v>
      </c>
    </row>
    <row r="17" spans="3:12" ht="14.25" thickTop="1" thickBot="1"/>
    <row r="18" spans="3:12" ht="15.4" thickTop="1" thickBot="1">
      <c r="C18" s="27" t="s">
        <v>78</v>
      </c>
      <c r="D18" s="64" t="s">
        <v>97</v>
      </c>
      <c r="E18" s="64"/>
      <c r="L18" s="37"/>
    </row>
    <row r="19" spans="3:12" ht="16.5" customHeight="1" thickTop="1" thickBot="1">
      <c r="C19" s="14" t="s">
        <v>80</v>
      </c>
      <c r="D19" s="65" t="s">
        <v>82</v>
      </c>
      <c r="E19" s="65"/>
      <c r="F19" s="44" t="s">
        <v>83</v>
      </c>
      <c r="G19" s="44" t="s">
        <v>84</v>
      </c>
      <c r="H19" s="44" t="s">
        <v>85</v>
      </c>
      <c r="I19" s="44" t="s">
        <v>135</v>
      </c>
    </row>
    <row r="20" spans="3:12" ht="16.5" customHeight="1" thickTop="1" thickBot="1">
      <c r="C20" s="15" t="s">
        <v>86</v>
      </c>
      <c r="D20" s="60">
        <v>129936960</v>
      </c>
      <c r="E20" s="61"/>
      <c r="F20" s="49">
        <v>129936960</v>
      </c>
      <c r="G20" s="49">
        <v>129936960</v>
      </c>
      <c r="H20" s="47">
        <v>129936960</v>
      </c>
      <c r="I20" s="47">
        <v>129936960</v>
      </c>
    </row>
    <row r="21" spans="3:12" ht="16.5" customHeight="1" thickTop="1" thickBot="1">
      <c r="C21" s="15" t="s">
        <v>87</v>
      </c>
      <c r="D21" s="60">
        <v>3328647</v>
      </c>
      <c r="E21" s="61"/>
      <c r="F21" s="47" t="s">
        <v>88</v>
      </c>
      <c r="G21" s="48" t="s">
        <v>88</v>
      </c>
      <c r="H21" s="48" t="s">
        <v>88</v>
      </c>
      <c r="I21" s="48" t="s">
        <v>88</v>
      </c>
    </row>
    <row r="22" spans="3:12" ht="16.5" customHeight="1" thickTop="1" thickBot="1">
      <c r="C22" s="15" t="s">
        <v>89</v>
      </c>
      <c r="D22" s="60">
        <f>INT(D20/24/1.0026)</f>
        <v>5400000</v>
      </c>
      <c r="E22" s="61"/>
      <c r="F22" s="49">
        <f>INT(F20/24/1.0026)</f>
        <v>5400000</v>
      </c>
      <c r="G22" s="49">
        <f t="shared" ref="G22:I22" si="1">INT(G20/24/1.0026)</f>
        <v>5400000</v>
      </c>
      <c r="H22" s="49">
        <f t="shared" si="1"/>
        <v>5400000</v>
      </c>
      <c r="I22" s="47">
        <f t="shared" si="1"/>
        <v>5400000</v>
      </c>
    </row>
    <row r="23" spans="3:12" ht="16.5" customHeight="1" thickTop="1" thickBot="1">
      <c r="C23" s="15" t="s">
        <v>90</v>
      </c>
      <c r="D23" s="60">
        <f>ROUND(D21/24/1.0026,0)</f>
        <v>138334</v>
      </c>
      <c r="E23" s="61"/>
      <c r="F23" s="47" t="s">
        <v>88</v>
      </c>
      <c r="G23" s="48" t="s">
        <v>88</v>
      </c>
      <c r="H23" s="48" t="s">
        <v>88</v>
      </c>
      <c r="I23" s="48" t="s">
        <v>88</v>
      </c>
    </row>
    <row r="24" spans="3:12" ht="16.5" customHeight="1" thickTop="1" thickBot="1">
      <c r="C24" s="15" t="s">
        <v>91</v>
      </c>
      <c r="D24" s="62">
        <f>D23/D22</f>
        <v>2.5617407407407408E-2</v>
      </c>
      <c r="E24" s="63"/>
      <c r="F24" s="50">
        <v>0</v>
      </c>
      <c r="G24" s="50">
        <v>0</v>
      </c>
      <c r="H24" s="50">
        <v>0</v>
      </c>
      <c r="I24" s="50">
        <v>0</v>
      </c>
    </row>
    <row r="25" spans="3:12" ht="14.25" thickTop="1" thickBot="1"/>
    <row r="26" spans="3:12" ht="41.25" thickTop="1" thickBot="1">
      <c r="C26" s="15" t="s">
        <v>92</v>
      </c>
      <c r="D26" s="44" t="s">
        <v>93</v>
      </c>
      <c r="E26" s="44" t="s">
        <v>94</v>
      </c>
    </row>
    <row r="27" spans="3:12" ht="14.25" thickTop="1" thickBot="1">
      <c r="C27" s="15" t="s">
        <v>95</v>
      </c>
      <c r="D27" s="16">
        <v>429.31889999999999</v>
      </c>
      <c r="E27" s="24">
        <f>D27/24/1.0026/100</f>
        <v>0.17841898563734293</v>
      </c>
    </row>
    <row r="28" spans="3:12" ht="14.25" thickTop="1" thickBot="1">
      <c r="C28" s="15" t="s">
        <v>96</v>
      </c>
      <c r="D28" s="17" t="s">
        <v>88</v>
      </c>
      <c r="E28" s="17" t="s">
        <v>88</v>
      </c>
    </row>
    <row r="29" spans="3:12" ht="13.9" thickTop="1"/>
  </sheetData>
  <mergeCells count="16">
    <mergeCell ref="D21:E21"/>
    <mergeCell ref="D22:E22"/>
    <mergeCell ref="D23:E23"/>
    <mergeCell ref="D24:E24"/>
    <mergeCell ref="D10:E10"/>
    <mergeCell ref="D11:E11"/>
    <mergeCell ref="D12:E12"/>
    <mergeCell ref="D18:E18"/>
    <mergeCell ref="D19:E19"/>
    <mergeCell ref="D20:E20"/>
    <mergeCell ref="D9:E9"/>
    <mergeCell ref="C1:I2"/>
    <mergeCell ref="C3:I4"/>
    <mergeCell ref="D6:E6"/>
    <mergeCell ref="D7:E7"/>
    <mergeCell ref="D8:E8"/>
  </mergeCells>
  <pageMargins left="0.70866141732283472" right="0.31496062992125984" top="1.3385826771653544" bottom="0.35433070866141736" header="0.31496062992125984" footer="0.31496062992125984"/>
  <pageSetup paperSize="8" scale="31" pageOrder="overThenDown" orientation="landscape" r:id="rId1"/>
  <headerFooter>
    <oddFooter>&amp;C&amp;"Verdana,Normal"&amp;9Las capacidades se expresan bajo las siguientes condiciones de referencia: [PCS a 0ºC; V(0ºC, 1.01325 bar)]. De acuerdo con el anexo J de la ISO 6976 el factor aplicado para convertir el PCS de 0ºC a 25ºC será 1/1.0026.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0A98D-6574-4E47-A756-602EB9A54E72}">
  <dimension ref="C1:M156"/>
  <sheetViews>
    <sheetView showGridLines="0" zoomScale="85" zoomScaleNormal="85" workbookViewId="0">
      <selection sqref="A1:XFD1048576"/>
    </sheetView>
  </sheetViews>
  <sheetFormatPr baseColWidth="10" defaultColWidth="11.3984375" defaultRowHeight="14.25"/>
  <cols>
    <col min="1" max="2" width="7.3984375" customWidth="1"/>
    <col min="3" max="3" width="78.59765625" bestFit="1" customWidth="1"/>
    <col min="4" max="4" width="43" style="43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66" t="s">
        <v>136</v>
      </c>
      <c r="D1" s="66"/>
      <c r="E1" s="66"/>
      <c r="F1" s="66"/>
      <c r="G1" s="66"/>
      <c r="H1" s="66"/>
      <c r="I1" s="66"/>
      <c r="J1" s="66"/>
      <c r="K1" s="66"/>
    </row>
    <row r="2" spans="3:13" ht="30" customHeight="1">
      <c r="C2" s="66"/>
      <c r="D2" s="66"/>
      <c r="E2" s="66"/>
      <c r="F2" s="66"/>
      <c r="G2" s="66"/>
      <c r="H2" s="66"/>
      <c r="I2" s="66"/>
      <c r="J2" s="66"/>
      <c r="K2" s="66"/>
    </row>
    <row r="3" spans="3:13" ht="15" customHeight="1">
      <c r="C3" s="67" t="s">
        <v>77</v>
      </c>
      <c r="D3" s="67"/>
      <c r="E3" s="67"/>
      <c r="F3" s="67"/>
      <c r="G3" s="67"/>
      <c r="H3" s="67"/>
      <c r="I3" s="67"/>
      <c r="J3" s="67"/>
      <c r="K3" s="67"/>
    </row>
    <row r="4" spans="3:13" ht="15" customHeight="1">
      <c r="C4" s="67"/>
      <c r="D4" s="67"/>
      <c r="E4" s="67"/>
      <c r="F4" s="67"/>
      <c r="G4" s="67"/>
      <c r="H4" s="67"/>
      <c r="I4" s="67"/>
      <c r="J4" s="67"/>
      <c r="K4" s="67"/>
    </row>
    <row r="5" spans="3:13" ht="14.65" thickBot="1">
      <c r="C5" s="9"/>
      <c r="D5" s="42"/>
      <c r="E5" s="9"/>
      <c r="F5" s="9"/>
      <c r="G5" s="9"/>
      <c r="H5" s="9"/>
      <c r="I5" s="9"/>
      <c r="J5" s="9"/>
      <c r="K5" s="9"/>
    </row>
    <row r="6" spans="3:13" ht="16.5" customHeight="1" thickTop="1" thickBot="1">
      <c r="C6" s="13" t="s">
        <v>78</v>
      </c>
      <c r="D6" s="64" t="s">
        <v>79</v>
      </c>
      <c r="E6" s="64"/>
      <c r="F6" s="10"/>
      <c r="G6" s="10"/>
      <c r="H6" s="9"/>
      <c r="I6" s="9"/>
      <c r="J6" s="9"/>
      <c r="K6" s="9"/>
    </row>
    <row r="7" spans="3:13" ht="15" thickTop="1" thickBot="1">
      <c r="C7" s="14" t="s">
        <v>109</v>
      </c>
      <c r="D7" s="65" t="s">
        <v>137</v>
      </c>
      <c r="E7" s="65"/>
      <c r="F7" s="9"/>
      <c r="G7" s="76"/>
      <c r="H7" s="76"/>
      <c r="I7" s="9"/>
      <c r="J7" s="9"/>
      <c r="K7" s="9"/>
    </row>
    <row r="8" spans="3:13" ht="16.5" customHeight="1" thickTop="1" thickBot="1">
      <c r="C8" s="15" t="s">
        <v>86</v>
      </c>
      <c r="D8" s="77">
        <v>72207989</v>
      </c>
      <c r="E8" s="78"/>
      <c r="F8" s="11"/>
      <c r="G8" s="9"/>
      <c r="H8" s="9"/>
      <c r="I8" s="9"/>
      <c r="J8" s="9"/>
      <c r="K8" s="9"/>
    </row>
    <row r="9" spans="3:13" ht="15" thickTop="1" thickBot="1">
      <c r="C9" s="15" t="s">
        <v>87</v>
      </c>
      <c r="D9" s="77">
        <v>502904</v>
      </c>
      <c r="E9" s="78"/>
      <c r="F9" s="9"/>
      <c r="H9" s="9"/>
      <c r="I9" s="9"/>
      <c r="J9" s="9"/>
      <c r="K9" s="9"/>
    </row>
    <row r="10" spans="3:13" ht="15" thickTop="1" thickBot="1">
      <c r="C10" s="15" t="s">
        <v>89</v>
      </c>
      <c r="D10" s="77">
        <f>ROUND(D8/24/1.0026,0)</f>
        <v>3000864</v>
      </c>
      <c r="E10" s="78"/>
      <c r="F10" s="9"/>
      <c r="G10" s="9"/>
      <c r="H10" s="9"/>
      <c r="I10" s="9"/>
      <c r="J10" s="9"/>
      <c r="K10" s="9"/>
    </row>
    <row r="11" spans="3:13" ht="15" thickTop="1" thickBot="1">
      <c r="C11" s="15" t="s">
        <v>90</v>
      </c>
      <c r="D11" s="77">
        <f>ROUND(D9/24/1.0026,0)</f>
        <v>20900</v>
      </c>
      <c r="E11" s="78"/>
      <c r="F11" s="9"/>
      <c r="G11" s="9"/>
      <c r="H11" s="9"/>
      <c r="I11" s="9"/>
      <c r="J11" s="9"/>
      <c r="K11" s="9"/>
    </row>
    <row r="12" spans="3:13" ht="15" thickTop="1" thickBot="1">
      <c r="C12" s="15" t="s">
        <v>91</v>
      </c>
      <c r="D12" s="62">
        <f>D11/D10</f>
        <v>6.9646608443434954E-3</v>
      </c>
      <c r="E12" s="63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92</v>
      </c>
      <c r="D14" s="44" t="s">
        <v>111</v>
      </c>
      <c r="E14" s="44" t="s">
        <v>94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112</v>
      </c>
      <c r="D15" s="51">
        <v>44.551099999999998</v>
      </c>
      <c r="E15" s="24">
        <f>D15/100/24*365/31/1.0026</f>
        <v>0.21799707186047462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113</v>
      </c>
      <c r="D16" s="16">
        <v>0</v>
      </c>
      <c r="E16" s="17"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6.5" customHeight="1" thickTop="1" thickBot="1">
      <c r="C18" s="13" t="s">
        <v>78</v>
      </c>
      <c r="D18" s="64" t="s">
        <v>97</v>
      </c>
      <c r="E18" s="64"/>
      <c r="F18" s="9"/>
      <c r="G18" s="9"/>
      <c r="H18" s="9"/>
      <c r="I18" s="9"/>
      <c r="J18" s="9"/>
      <c r="K18" s="9"/>
    </row>
    <row r="19" spans="3:11" ht="15" thickTop="1" thickBot="1">
      <c r="C19" s="14" t="s">
        <v>109</v>
      </c>
      <c r="D19" s="65" t="s">
        <v>137</v>
      </c>
      <c r="E19" s="65"/>
      <c r="F19" s="9"/>
      <c r="G19" s="9"/>
      <c r="H19" s="9"/>
      <c r="I19" s="9"/>
      <c r="J19" s="9"/>
      <c r="K19" s="9"/>
    </row>
    <row r="20" spans="3:11" ht="15" thickTop="1" thickBot="1">
      <c r="C20" s="15" t="s">
        <v>86</v>
      </c>
      <c r="D20" s="77">
        <v>141615357</v>
      </c>
      <c r="E20" s="78"/>
      <c r="F20" s="11"/>
      <c r="G20" s="9"/>
      <c r="H20" s="9"/>
      <c r="I20" s="9"/>
      <c r="J20" s="9"/>
      <c r="K20" s="9"/>
    </row>
    <row r="21" spans="3:11" ht="15" thickTop="1" thickBot="1">
      <c r="C21" s="15" t="s">
        <v>87</v>
      </c>
      <c r="D21" s="68">
        <v>740495</v>
      </c>
      <c r="E21" s="69"/>
      <c r="F21" s="9"/>
      <c r="G21" s="11"/>
      <c r="H21" s="9"/>
      <c r="I21" s="9"/>
      <c r="J21" s="9"/>
      <c r="K21" s="9"/>
    </row>
    <row r="22" spans="3:11" ht="15" thickTop="1" thickBot="1">
      <c r="C22" s="15" t="s">
        <v>89</v>
      </c>
      <c r="D22" s="68">
        <f>ROUND(D20/24/1.0026,0)</f>
        <v>5885338</v>
      </c>
      <c r="E22" s="69"/>
      <c r="F22" s="9"/>
      <c r="G22" s="9"/>
      <c r="H22" s="9"/>
      <c r="I22" s="9"/>
      <c r="J22" s="9"/>
      <c r="K22" s="9"/>
    </row>
    <row r="23" spans="3:11" ht="15" thickTop="1" thickBot="1">
      <c r="C23" s="15" t="s">
        <v>90</v>
      </c>
      <c r="D23" s="68">
        <f>ROUND(D21/24/1.0026,0)</f>
        <v>30774</v>
      </c>
      <c r="E23" s="69"/>
      <c r="F23" s="9"/>
      <c r="G23" s="9"/>
      <c r="H23" s="9"/>
      <c r="I23" s="9"/>
      <c r="J23" s="9"/>
      <c r="K23" s="9"/>
    </row>
    <row r="24" spans="3:11" ht="15" thickTop="1" thickBot="1">
      <c r="C24" s="15" t="s">
        <v>91</v>
      </c>
      <c r="D24" s="62">
        <f>D23/D22</f>
        <v>5.2289265289436225E-3</v>
      </c>
      <c r="E24" s="63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92</v>
      </c>
      <c r="D26" s="44" t="s">
        <v>111</v>
      </c>
      <c r="E26" s="44" t="s">
        <v>94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112</v>
      </c>
      <c r="D27" s="17">
        <v>65.280100000000004</v>
      </c>
      <c r="E27" s="24">
        <f>D27/100/24*365/31/1.0026</f>
        <v>0.31942804219781262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113</v>
      </c>
      <c r="D28" s="16">
        <v>0</v>
      </c>
      <c r="E28" s="23">
        <v>0</v>
      </c>
      <c r="F28" s="9"/>
      <c r="G28" s="9"/>
      <c r="H28" s="9"/>
      <c r="I28" s="9"/>
      <c r="J28" s="9"/>
      <c r="K28" s="9"/>
    </row>
    <row r="29" spans="3:11" ht="14.65" thickTop="1">
      <c r="F29" s="9"/>
      <c r="G29" s="9"/>
      <c r="H29" s="9"/>
      <c r="I29" s="9"/>
      <c r="J29" s="9"/>
      <c r="K29" s="9"/>
    </row>
    <row r="30" spans="3:11">
      <c r="D30" s="79"/>
      <c r="E30" s="79"/>
      <c r="F30" s="9"/>
      <c r="G30" s="9"/>
      <c r="H30" s="9"/>
      <c r="I30" s="9"/>
      <c r="J30" s="9"/>
      <c r="K30" s="9"/>
    </row>
    <row r="31" spans="3:11">
      <c r="D31" s="79"/>
      <c r="E31" s="79"/>
      <c r="F31" s="9"/>
      <c r="G31" s="9"/>
      <c r="H31" s="9"/>
      <c r="I31" s="9"/>
      <c r="J31" s="9"/>
      <c r="K31" s="9"/>
    </row>
    <row r="32" spans="3:11">
      <c r="D32" s="79"/>
      <c r="E32" s="79"/>
      <c r="F32" s="11"/>
      <c r="G32" s="9"/>
      <c r="H32" s="9"/>
      <c r="I32" s="9"/>
      <c r="J32" s="9"/>
      <c r="K32" s="9"/>
    </row>
    <row r="33" spans="4:11">
      <c r="D33" s="79"/>
      <c r="E33" s="79"/>
      <c r="F33" s="9"/>
      <c r="G33" s="9"/>
      <c r="H33" s="9"/>
      <c r="I33" s="9"/>
      <c r="J33" s="9"/>
      <c r="K33" s="9"/>
    </row>
    <row r="34" spans="4:11">
      <c r="D34" s="79"/>
      <c r="E34" s="79"/>
      <c r="F34" s="9"/>
      <c r="G34" s="9"/>
      <c r="H34" s="9"/>
      <c r="I34" s="9"/>
      <c r="J34" s="9"/>
      <c r="K34" s="9"/>
    </row>
    <row r="35" spans="4:11">
      <c r="D35" s="79"/>
      <c r="E35" s="79"/>
      <c r="F35" s="9"/>
      <c r="G35" s="9"/>
      <c r="H35" s="9"/>
      <c r="I35" s="9"/>
      <c r="J35" s="9"/>
      <c r="K35" s="9"/>
    </row>
    <row r="36" spans="4:11">
      <c r="D36" s="79"/>
      <c r="E36" s="79"/>
      <c r="F36" s="9"/>
      <c r="G36" s="9"/>
      <c r="H36" s="9"/>
      <c r="I36" s="9"/>
      <c r="J36" s="9"/>
      <c r="K36" s="9"/>
    </row>
    <row r="37" spans="4:11">
      <c r="D37"/>
      <c r="F37" s="9"/>
      <c r="G37" s="9"/>
      <c r="H37" s="9"/>
      <c r="I37" s="9"/>
      <c r="J37" s="9"/>
      <c r="K37" s="9"/>
    </row>
    <row r="38" spans="4:11">
      <c r="D38"/>
      <c r="F38" s="9"/>
      <c r="G38" s="9"/>
      <c r="H38" s="9"/>
      <c r="I38" s="9"/>
      <c r="J38" s="9"/>
      <c r="K38" s="9"/>
    </row>
    <row r="39" spans="4:11">
      <c r="D39"/>
      <c r="F39" s="9"/>
      <c r="G39" s="9"/>
      <c r="H39" s="9"/>
      <c r="I39" s="9"/>
      <c r="J39" s="9"/>
      <c r="K39" s="9"/>
    </row>
    <row r="40" spans="4:11">
      <c r="D40"/>
      <c r="F40" s="9"/>
      <c r="G40" s="9"/>
      <c r="H40" s="9"/>
      <c r="I40" s="9"/>
      <c r="J40" s="9"/>
      <c r="K40" s="9"/>
    </row>
    <row r="41" spans="4:11" ht="20.25" customHeight="1">
      <c r="D41"/>
      <c r="F41" s="9"/>
      <c r="G41" s="9"/>
      <c r="H41" s="9"/>
      <c r="I41" s="9"/>
      <c r="J41" s="9"/>
      <c r="K41" s="9"/>
    </row>
    <row r="42" spans="4:11">
      <c r="D42" s="79"/>
      <c r="E42" s="79"/>
    </row>
    <row r="43" spans="4:11">
      <c r="D43" s="79"/>
      <c r="E43" s="79"/>
    </row>
    <row r="44" spans="4:11">
      <c r="D44" s="79"/>
      <c r="E44" s="79"/>
      <c r="F44" s="11"/>
    </row>
    <row r="45" spans="4:11">
      <c r="D45" s="79"/>
      <c r="E45" s="79"/>
    </row>
    <row r="46" spans="4:11">
      <c r="D46" s="79"/>
      <c r="E46" s="79"/>
    </row>
    <row r="47" spans="4:11">
      <c r="D47" s="79"/>
      <c r="E47" s="79"/>
    </row>
    <row r="48" spans="4:11">
      <c r="D48" s="79"/>
      <c r="E48" s="79"/>
    </row>
    <row r="49" spans="4:4" ht="20.25" customHeight="1">
      <c r="D49"/>
    </row>
    <row r="50" spans="4:4">
      <c r="D50"/>
    </row>
    <row r="51" spans="4:4">
      <c r="D51"/>
    </row>
    <row r="52" spans="4:4">
      <c r="D52"/>
    </row>
    <row r="54" spans="4:4" ht="20.25" customHeight="1"/>
    <row r="55" spans="4:4" ht="20.25" customHeight="1"/>
    <row r="56" spans="4:4" ht="20.25" customHeight="1"/>
    <row r="57" spans="4:4" ht="20.25" customHeight="1"/>
    <row r="58" spans="4:4" ht="36" customHeight="1"/>
    <row r="59" spans="4:4" ht="20.25" customHeight="1"/>
    <row r="60" spans="4:4" ht="20.25" customHeight="1"/>
    <row r="61" spans="4:4" ht="20.25" customHeight="1"/>
    <row r="62" spans="4:4" ht="20.25" customHeight="1"/>
    <row r="63" spans="4:4" ht="36" customHeight="1"/>
    <row r="64" spans="4:4" ht="20.25" customHeight="1"/>
    <row r="65" ht="20.25" customHeight="1"/>
    <row r="66" ht="20.25" customHeight="1"/>
    <row r="67" ht="20.25" customHeight="1"/>
    <row r="68" ht="36" customHeight="1"/>
    <row r="69" ht="20.25" customHeight="1"/>
    <row r="70" ht="20.25" customHeight="1"/>
    <row r="71" ht="20.25" customHeight="1"/>
    <row r="72" ht="20.25" customHeight="1"/>
    <row r="73" ht="36" customHeight="1"/>
    <row r="74" ht="20.25" customHeight="1"/>
    <row r="75" ht="20.25" customHeight="1"/>
    <row r="76" ht="20.25" customHeight="1"/>
    <row r="77" ht="20.25" customHeight="1"/>
    <row r="78" ht="36" customHeight="1"/>
    <row r="79" ht="20.25" customHeight="1"/>
    <row r="80" ht="20.25" customHeight="1"/>
    <row r="81" ht="20.25" customHeight="1"/>
    <row r="82" ht="20.25" customHeight="1"/>
    <row r="83" ht="36" customHeight="1"/>
    <row r="84" ht="20.25" customHeight="1"/>
    <row r="85" ht="20.25" customHeight="1"/>
    <row r="86" ht="20.25" customHeight="1"/>
    <row r="87" ht="20.25" customHeight="1"/>
    <row r="88" ht="36" customHeight="1"/>
    <row r="89" ht="20.25" customHeight="1"/>
    <row r="90" ht="20.25" customHeight="1"/>
    <row r="91" ht="20.25" customHeight="1"/>
    <row r="92" ht="20.25" customHeight="1"/>
    <row r="93" ht="36" customHeight="1"/>
    <row r="94" ht="20.25" customHeight="1"/>
    <row r="95" ht="20.25" customHeight="1"/>
    <row r="96" ht="20.25" customHeight="1"/>
    <row r="97" ht="20.25" customHeight="1"/>
    <row r="98" ht="36" customHeight="1"/>
    <row r="99" ht="20.25" customHeight="1"/>
    <row r="100" ht="20.25" customHeight="1"/>
    <row r="101" ht="20.25" customHeight="1"/>
    <row r="102" ht="20.25" customHeight="1"/>
    <row r="103" ht="36" customHeight="1"/>
    <row r="104" ht="20.25" customHeight="1"/>
    <row r="105" ht="20.25" customHeight="1"/>
    <row r="106" ht="20.25" customHeight="1"/>
    <row r="107" ht="20.25" customHeight="1"/>
    <row r="108" ht="36" customHeight="1"/>
    <row r="109" ht="20.25" customHeight="1"/>
    <row r="110" ht="20.25" customHeight="1"/>
    <row r="111" ht="20.25" customHeight="1"/>
    <row r="112" ht="20.25" customHeight="1"/>
    <row r="113" ht="36" customHeight="1"/>
    <row r="114" ht="20.25" customHeight="1"/>
    <row r="115" ht="20.25" customHeight="1"/>
    <row r="116" ht="20.25" customHeight="1"/>
    <row r="117" ht="20.25" customHeight="1"/>
    <row r="118" ht="36" customHeight="1"/>
    <row r="119" ht="20.25" customHeight="1"/>
    <row r="120" ht="20.25" customHeight="1"/>
    <row r="121" ht="20.25" customHeight="1"/>
    <row r="122" ht="20.25" customHeight="1"/>
    <row r="123" ht="36" customHeight="1"/>
    <row r="124" ht="20.25" customHeight="1"/>
    <row r="125" ht="20.25" customHeight="1"/>
    <row r="126" ht="20.25" customHeight="1"/>
    <row r="127" ht="20.25" customHeight="1"/>
    <row r="128" ht="36" customHeight="1"/>
    <row r="129" ht="20.25" customHeight="1"/>
    <row r="130" ht="20.25" customHeight="1"/>
    <row r="131" ht="20.25" customHeight="1"/>
    <row r="132" ht="20.25" customHeight="1"/>
    <row r="133" ht="36" customHeight="1"/>
    <row r="134" ht="20.25" customHeight="1"/>
    <row r="135" ht="20.25" customHeight="1"/>
    <row r="136" ht="20.25" customHeight="1"/>
    <row r="137" ht="20.25" customHeight="1"/>
    <row r="138" ht="36" customHeight="1"/>
    <row r="139" ht="20.25" customHeight="1"/>
    <row r="140" ht="20.25" customHeight="1"/>
    <row r="141" ht="20.25" customHeight="1"/>
    <row r="142" ht="20.25" customHeight="1"/>
    <row r="143" ht="36" customHeight="1"/>
    <row r="144" ht="20.25" customHeight="1"/>
    <row r="145" ht="20.25" customHeight="1"/>
    <row r="146" ht="20.25" customHeight="1"/>
    <row r="148" ht="36" customHeight="1"/>
    <row r="149" ht="20.25" customHeight="1"/>
    <row r="150" ht="20.25" customHeight="1"/>
    <row r="151" ht="20.25" customHeight="1"/>
    <row r="152" ht="20.25" customHeight="1"/>
    <row r="153" ht="36" customHeight="1"/>
    <row r="154" ht="20.25" customHeight="1"/>
    <row r="155" ht="20.25" customHeight="1"/>
    <row r="156" ht="20.25" customHeight="1"/>
  </sheetData>
  <mergeCells count="31"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  <mergeCell ref="D36:E36"/>
    <mergeCell ref="D20:E20"/>
    <mergeCell ref="D21:E21"/>
    <mergeCell ref="D22:E22"/>
    <mergeCell ref="D23:E23"/>
    <mergeCell ref="D24:E24"/>
    <mergeCell ref="D30:E30"/>
    <mergeCell ref="D31:E31"/>
    <mergeCell ref="D32:E32"/>
    <mergeCell ref="D33:E33"/>
    <mergeCell ref="D34:E34"/>
    <mergeCell ref="D35:E35"/>
    <mergeCell ref="D48:E48"/>
    <mergeCell ref="D42:E42"/>
    <mergeCell ref="D43:E43"/>
    <mergeCell ref="D44:E44"/>
    <mergeCell ref="D45:E45"/>
    <mergeCell ref="D46:E46"/>
    <mergeCell ref="D47:E47"/>
  </mergeCell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5CC2E-5FD0-4287-AE27-142A40366C81}">
  <dimension ref="C1:M156"/>
  <sheetViews>
    <sheetView showGridLines="0" zoomScale="85" zoomScaleNormal="85" workbookViewId="0">
      <selection sqref="A1:XFD1048576"/>
    </sheetView>
  </sheetViews>
  <sheetFormatPr baseColWidth="10" defaultColWidth="11.3984375" defaultRowHeight="14.25"/>
  <cols>
    <col min="1" max="2" width="7.3984375" customWidth="1"/>
    <col min="3" max="3" width="78.59765625" bestFit="1" customWidth="1"/>
    <col min="4" max="4" width="43" style="43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66" t="s">
        <v>138</v>
      </c>
      <c r="D1" s="66"/>
      <c r="E1" s="66"/>
      <c r="F1" s="66"/>
      <c r="G1" s="66"/>
      <c r="H1" s="66"/>
      <c r="I1" s="66"/>
      <c r="J1" s="66"/>
      <c r="K1" s="66"/>
    </row>
    <row r="2" spans="3:13" ht="30" customHeight="1">
      <c r="C2" s="66"/>
      <c r="D2" s="66"/>
      <c r="E2" s="66"/>
      <c r="F2" s="66"/>
      <c r="G2" s="66"/>
      <c r="H2" s="66"/>
      <c r="I2" s="66"/>
      <c r="J2" s="66"/>
      <c r="K2" s="66"/>
    </row>
    <row r="3" spans="3:13" ht="15" customHeight="1">
      <c r="C3" s="67" t="s">
        <v>77</v>
      </c>
      <c r="D3" s="67"/>
      <c r="E3" s="67"/>
      <c r="F3" s="67"/>
      <c r="G3" s="67"/>
      <c r="H3" s="67"/>
      <c r="I3" s="67"/>
      <c r="J3" s="67"/>
      <c r="K3" s="67"/>
    </row>
    <row r="4" spans="3:13" ht="15" customHeight="1">
      <c r="C4" s="67"/>
      <c r="D4" s="67"/>
      <c r="E4" s="67"/>
      <c r="F4" s="67"/>
      <c r="G4" s="67"/>
      <c r="H4" s="67"/>
      <c r="I4" s="67"/>
      <c r="J4" s="67"/>
      <c r="K4" s="67"/>
    </row>
    <row r="5" spans="3:13" ht="14.65" thickBot="1">
      <c r="C5" s="9"/>
      <c r="D5" s="42"/>
      <c r="E5" s="9"/>
      <c r="F5" s="9"/>
      <c r="G5" s="9"/>
      <c r="H5" s="9"/>
      <c r="I5" s="9"/>
      <c r="J5" s="9"/>
      <c r="K5" s="9"/>
    </row>
    <row r="6" spans="3:13" ht="16.5" customHeight="1" thickTop="1" thickBot="1">
      <c r="C6" s="13" t="s">
        <v>78</v>
      </c>
      <c r="D6" s="64" t="s">
        <v>79</v>
      </c>
      <c r="E6" s="64"/>
      <c r="F6" s="10"/>
      <c r="G6" s="10"/>
      <c r="H6" s="9"/>
      <c r="I6" s="9"/>
      <c r="J6" s="9"/>
      <c r="K6" s="9"/>
    </row>
    <row r="7" spans="3:13" ht="15" thickTop="1" thickBot="1">
      <c r="C7" s="14" t="s">
        <v>109</v>
      </c>
      <c r="D7" s="65" t="s">
        <v>139</v>
      </c>
      <c r="E7" s="65"/>
      <c r="F7" s="9"/>
      <c r="G7" s="76"/>
      <c r="H7" s="76"/>
      <c r="I7" s="9"/>
      <c r="J7" s="9"/>
      <c r="K7" s="9"/>
    </row>
    <row r="8" spans="3:13" ht="16.5" customHeight="1" thickTop="1" thickBot="1">
      <c r="C8" s="15" t="s">
        <v>86</v>
      </c>
      <c r="D8" s="77">
        <v>72207989</v>
      </c>
      <c r="E8" s="78"/>
      <c r="F8" s="11"/>
      <c r="G8" s="9"/>
      <c r="H8" s="9"/>
      <c r="I8" s="9"/>
      <c r="J8" s="9"/>
      <c r="K8" s="9"/>
    </row>
    <row r="9" spans="3:13" ht="15" thickTop="1" thickBot="1">
      <c r="C9" s="15" t="s">
        <v>87</v>
      </c>
      <c r="D9" s="77">
        <v>501340</v>
      </c>
      <c r="E9" s="78"/>
      <c r="F9" s="9"/>
      <c r="H9" s="9"/>
      <c r="I9" s="9"/>
      <c r="J9" s="9"/>
      <c r="K9" s="9"/>
    </row>
    <row r="10" spans="3:13" ht="15" thickTop="1" thickBot="1">
      <c r="C10" s="15" t="s">
        <v>89</v>
      </c>
      <c r="D10" s="77">
        <f>ROUND(D8/24/1.0026,0)</f>
        <v>3000864</v>
      </c>
      <c r="E10" s="78"/>
      <c r="F10" s="9"/>
      <c r="G10" s="9"/>
      <c r="H10" s="9"/>
      <c r="I10" s="9"/>
      <c r="J10" s="9"/>
      <c r="K10" s="9"/>
    </row>
    <row r="11" spans="3:13" ht="15" thickTop="1" thickBot="1">
      <c r="C11" s="15" t="s">
        <v>90</v>
      </c>
      <c r="D11" s="77">
        <f>ROUND(D9/24/1.0026,0)</f>
        <v>20835</v>
      </c>
      <c r="E11" s="78"/>
      <c r="F11" s="9"/>
      <c r="G11" s="9"/>
      <c r="H11" s="9"/>
      <c r="I11" s="9"/>
      <c r="J11" s="9"/>
      <c r="K11" s="9"/>
    </row>
    <row r="12" spans="3:13" ht="15" thickTop="1" thickBot="1">
      <c r="C12" s="15" t="s">
        <v>91</v>
      </c>
      <c r="D12" s="62">
        <f>D11/D10</f>
        <v>6.9430004158802265E-3</v>
      </c>
      <c r="E12" s="63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92</v>
      </c>
      <c r="D14" s="44" t="s">
        <v>111</v>
      </c>
      <c r="E14" s="44" t="s">
        <v>94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112</v>
      </c>
      <c r="D15" s="51">
        <v>44.551099999999998</v>
      </c>
      <c r="E15" s="24">
        <f>D15/100/24*365/31/1.0026</f>
        <v>0.21799707186047462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113</v>
      </c>
      <c r="D16" s="16">
        <v>0</v>
      </c>
      <c r="E16" s="17"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6.5" customHeight="1" thickTop="1" thickBot="1">
      <c r="C18" s="13" t="s">
        <v>78</v>
      </c>
      <c r="D18" s="64" t="s">
        <v>97</v>
      </c>
      <c r="E18" s="64"/>
      <c r="F18" s="9"/>
      <c r="G18" s="9"/>
      <c r="H18" s="9"/>
      <c r="I18" s="9"/>
      <c r="J18" s="9"/>
      <c r="K18" s="9"/>
    </row>
    <row r="19" spans="3:11" ht="15" thickTop="1" thickBot="1">
      <c r="C19" s="14" t="s">
        <v>109</v>
      </c>
      <c r="D19" s="65" t="s">
        <v>139</v>
      </c>
      <c r="E19" s="65"/>
      <c r="F19" s="9"/>
      <c r="G19" s="9"/>
      <c r="H19" s="9"/>
      <c r="I19" s="9"/>
      <c r="J19" s="9"/>
      <c r="K19" s="9"/>
    </row>
    <row r="20" spans="3:11" ht="15" thickTop="1" thickBot="1">
      <c r="C20" s="15" t="s">
        <v>86</v>
      </c>
      <c r="D20" s="77">
        <v>141615357</v>
      </c>
      <c r="E20" s="78"/>
      <c r="F20" s="11"/>
      <c r="G20" s="9"/>
      <c r="H20" s="9"/>
      <c r="I20" s="9"/>
      <c r="J20" s="9"/>
      <c r="K20" s="9"/>
    </row>
    <row r="21" spans="3:11" ht="15" thickTop="1" thickBot="1">
      <c r="C21" s="15" t="s">
        <v>87</v>
      </c>
      <c r="D21" s="68">
        <v>657503</v>
      </c>
      <c r="E21" s="69"/>
      <c r="F21" s="9"/>
      <c r="G21" s="11"/>
      <c r="H21" s="9"/>
      <c r="I21" s="9"/>
      <c r="J21" s="9"/>
      <c r="K21" s="9"/>
    </row>
    <row r="22" spans="3:11" ht="15" thickTop="1" thickBot="1">
      <c r="C22" s="15" t="s">
        <v>89</v>
      </c>
      <c r="D22" s="68">
        <f>ROUND(D20/24/1.0026,0)</f>
        <v>5885338</v>
      </c>
      <c r="E22" s="69"/>
      <c r="F22" s="9"/>
      <c r="G22" s="9"/>
      <c r="H22" s="9"/>
      <c r="I22" s="9"/>
      <c r="J22" s="9"/>
      <c r="K22" s="9"/>
    </row>
    <row r="23" spans="3:11" ht="15" thickTop="1" thickBot="1">
      <c r="C23" s="15" t="s">
        <v>90</v>
      </c>
      <c r="D23" s="68">
        <f>ROUND(D21/24/1.0026,0)</f>
        <v>27325</v>
      </c>
      <c r="E23" s="69"/>
      <c r="F23" s="9"/>
      <c r="G23" s="9"/>
      <c r="H23" s="9"/>
      <c r="I23" s="9"/>
      <c r="J23" s="9"/>
      <c r="K23" s="9"/>
    </row>
    <row r="24" spans="3:11" ht="15" thickTop="1" thickBot="1">
      <c r="C24" s="15" t="s">
        <v>91</v>
      </c>
      <c r="D24" s="62">
        <f>D23/D22</f>
        <v>4.6428939170528524E-3</v>
      </c>
      <c r="E24" s="63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92</v>
      </c>
      <c r="D26" s="44" t="s">
        <v>111</v>
      </c>
      <c r="E26" s="44" t="s">
        <v>94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112</v>
      </c>
      <c r="D27" s="17">
        <v>65.280100000000004</v>
      </c>
      <c r="E27" s="24">
        <f>D27/100/24*365/31/1.0026</f>
        <v>0.31942804219781262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113</v>
      </c>
      <c r="D28" s="16">
        <v>0</v>
      </c>
      <c r="E28" s="23">
        <v>0</v>
      </c>
      <c r="F28" s="9"/>
      <c r="G28" s="9"/>
      <c r="H28" s="9"/>
      <c r="I28" s="9"/>
      <c r="J28" s="9"/>
      <c r="K28" s="9"/>
    </row>
    <row r="29" spans="3:11" ht="14.65" thickTop="1">
      <c r="F29" s="9"/>
      <c r="G29" s="9"/>
      <c r="H29" s="9"/>
      <c r="I29" s="9"/>
      <c r="J29" s="9"/>
      <c r="K29" s="9"/>
    </row>
    <row r="30" spans="3:11">
      <c r="D30" s="79"/>
      <c r="E30" s="79"/>
      <c r="F30" s="9"/>
      <c r="G30" s="9"/>
      <c r="H30" s="9"/>
      <c r="I30" s="9"/>
      <c r="J30" s="9"/>
      <c r="K30" s="9"/>
    </row>
    <row r="31" spans="3:11">
      <c r="D31" s="79"/>
      <c r="E31" s="79"/>
      <c r="F31" s="9"/>
      <c r="G31" s="9"/>
      <c r="H31" s="9"/>
      <c r="I31" s="9"/>
      <c r="J31" s="9"/>
      <c r="K31" s="9"/>
    </row>
    <row r="32" spans="3:11">
      <c r="D32" s="79"/>
      <c r="E32" s="79"/>
      <c r="F32" s="11"/>
      <c r="G32" s="9"/>
      <c r="H32" s="9"/>
      <c r="I32" s="9"/>
      <c r="J32" s="9"/>
      <c r="K32" s="9"/>
    </row>
    <row r="33" spans="4:11">
      <c r="D33" s="79"/>
      <c r="E33" s="79"/>
      <c r="F33" s="9"/>
      <c r="G33" s="9"/>
      <c r="H33" s="9"/>
      <c r="I33" s="9"/>
      <c r="J33" s="9"/>
      <c r="K33" s="9"/>
    </row>
    <row r="34" spans="4:11">
      <c r="D34" s="79"/>
      <c r="E34" s="79"/>
      <c r="F34" s="9"/>
      <c r="G34" s="9"/>
      <c r="H34" s="9"/>
      <c r="I34" s="9"/>
      <c r="J34" s="9"/>
      <c r="K34" s="9"/>
    </row>
    <row r="35" spans="4:11">
      <c r="D35" s="79"/>
      <c r="E35" s="79"/>
      <c r="F35" s="9"/>
      <c r="G35" s="9"/>
      <c r="H35" s="9"/>
      <c r="I35" s="9"/>
      <c r="J35" s="9"/>
      <c r="K35" s="9"/>
    </row>
    <row r="36" spans="4:11">
      <c r="D36" s="79"/>
      <c r="E36" s="79"/>
      <c r="F36" s="9"/>
      <c r="G36" s="9"/>
      <c r="H36" s="9"/>
      <c r="I36" s="9"/>
      <c r="J36" s="9"/>
      <c r="K36" s="9"/>
    </row>
    <row r="37" spans="4:11">
      <c r="D37"/>
      <c r="F37" s="9"/>
      <c r="G37" s="9"/>
      <c r="H37" s="9"/>
      <c r="I37" s="9"/>
      <c r="J37" s="9"/>
      <c r="K37" s="9"/>
    </row>
    <row r="38" spans="4:11">
      <c r="D38"/>
      <c r="F38" s="9"/>
      <c r="G38" s="9"/>
      <c r="H38" s="9"/>
      <c r="I38" s="9"/>
      <c r="J38" s="9"/>
      <c r="K38" s="9"/>
    </row>
    <row r="39" spans="4:11">
      <c r="D39"/>
      <c r="F39" s="9"/>
      <c r="G39" s="9"/>
      <c r="H39" s="9"/>
      <c r="I39" s="9"/>
      <c r="J39" s="9"/>
      <c r="K39" s="9"/>
    </row>
    <row r="40" spans="4:11">
      <c r="D40"/>
      <c r="F40" s="9"/>
      <c r="G40" s="9"/>
      <c r="H40" s="9"/>
      <c r="I40" s="9"/>
      <c r="J40" s="9"/>
      <c r="K40" s="9"/>
    </row>
    <row r="41" spans="4:11" ht="20.25" customHeight="1">
      <c r="D41"/>
      <c r="F41" s="9"/>
      <c r="G41" s="9"/>
      <c r="H41" s="9"/>
      <c r="I41" s="9"/>
      <c r="J41" s="9"/>
      <c r="K41" s="9"/>
    </row>
    <row r="42" spans="4:11">
      <c r="D42" s="79"/>
      <c r="E42" s="79"/>
    </row>
    <row r="43" spans="4:11">
      <c r="D43" s="79"/>
      <c r="E43" s="79"/>
    </row>
    <row r="44" spans="4:11">
      <c r="D44" s="79"/>
      <c r="E44" s="79"/>
      <c r="F44" s="11"/>
    </row>
    <row r="45" spans="4:11">
      <c r="D45" s="79"/>
      <c r="E45" s="79"/>
    </row>
    <row r="46" spans="4:11">
      <c r="D46" s="79"/>
      <c r="E46" s="79"/>
    </row>
    <row r="47" spans="4:11">
      <c r="D47" s="79"/>
      <c r="E47" s="79"/>
    </row>
    <row r="48" spans="4:11">
      <c r="D48" s="79"/>
      <c r="E48" s="79"/>
    </row>
    <row r="49" spans="4:4" ht="20.25" customHeight="1">
      <c r="D49"/>
    </row>
    <row r="50" spans="4:4">
      <c r="D50"/>
    </row>
    <row r="51" spans="4:4">
      <c r="D51"/>
    </row>
    <row r="52" spans="4:4">
      <c r="D52"/>
    </row>
    <row r="54" spans="4:4" ht="20.25" customHeight="1"/>
    <row r="55" spans="4:4" ht="20.25" customHeight="1"/>
    <row r="56" spans="4:4" ht="20.25" customHeight="1"/>
    <row r="57" spans="4:4" ht="20.25" customHeight="1"/>
    <row r="58" spans="4:4" ht="36" customHeight="1"/>
    <row r="59" spans="4:4" ht="20.25" customHeight="1"/>
    <row r="60" spans="4:4" ht="20.25" customHeight="1"/>
    <row r="61" spans="4:4" ht="20.25" customHeight="1"/>
    <row r="62" spans="4:4" ht="20.25" customHeight="1"/>
    <row r="63" spans="4:4" ht="36" customHeight="1"/>
    <row r="64" spans="4:4" ht="20.25" customHeight="1"/>
    <row r="65" ht="20.25" customHeight="1"/>
    <row r="66" ht="20.25" customHeight="1"/>
    <row r="67" ht="20.25" customHeight="1"/>
    <row r="68" ht="36" customHeight="1"/>
    <row r="69" ht="20.25" customHeight="1"/>
    <row r="70" ht="20.25" customHeight="1"/>
    <row r="71" ht="20.25" customHeight="1"/>
    <row r="72" ht="20.25" customHeight="1"/>
    <row r="73" ht="36" customHeight="1"/>
    <row r="74" ht="20.25" customHeight="1"/>
    <row r="75" ht="20.25" customHeight="1"/>
    <row r="76" ht="20.25" customHeight="1"/>
    <row r="77" ht="20.25" customHeight="1"/>
    <row r="78" ht="36" customHeight="1"/>
    <row r="79" ht="20.25" customHeight="1"/>
    <row r="80" ht="20.25" customHeight="1"/>
    <row r="81" ht="20.25" customHeight="1"/>
    <row r="82" ht="20.25" customHeight="1"/>
    <row r="83" ht="36" customHeight="1"/>
    <row r="84" ht="20.25" customHeight="1"/>
    <row r="85" ht="20.25" customHeight="1"/>
    <row r="86" ht="20.25" customHeight="1"/>
    <row r="87" ht="20.25" customHeight="1"/>
    <row r="88" ht="36" customHeight="1"/>
    <row r="89" ht="20.25" customHeight="1"/>
    <row r="90" ht="20.25" customHeight="1"/>
    <row r="91" ht="20.25" customHeight="1"/>
    <row r="92" ht="20.25" customHeight="1"/>
    <row r="93" ht="36" customHeight="1"/>
    <row r="94" ht="20.25" customHeight="1"/>
    <row r="95" ht="20.25" customHeight="1"/>
    <row r="96" ht="20.25" customHeight="1"/>
    <row r="97" ht="20.25" customHeight="1"/>
    <row r="98" ht="36" customHeight="1"/>
    <row r="99" ht="20.25" customHeight="1"/>
    <row r="100" ht="20.25" customHeight="1"/>
    <row r="101" ht="20.25" customHeight="1"/>
    <row r="102" ht="20.25" customHeight="1"/>
    <row r="103" ht="36" customHeight="1"/>
    <row r="104" ht="20.25" customHeight="1"/>
    <row r="105" ht="20.25" customHeight="1"/>
    <row r="106" ht="20.25" customHeight="1"/>
    <row r="107" ht="20.25" customHeight="1"/>
    <row r="108" ht="36" customHeight="1"/>
    <row r="109" ht="20.25" customHeight="1"/>
    <row r="110" ht="20.25" customHeight="1"/>
    <row r="111" ht="20.25" customHeight="1"/>
    <row r="112" ht="20.25" customHeight="1"/>
    <row r="113" ht="36" customHeight="1"/>
    <row r="114" ht="20.25" customHeight="1"/>
    <row r="115" ht="20.25" customHeight="1"/>
    <row r="116" ht="20.25" customHeight="1"/>
    <row r="117" ht="20.25" customHeight="1"/>
    <row r="118" ht="36" customHeight="1"/>
    <row r="119" ht="20.25" customHeight="1"/>
    <row r="120" ht="20.25" customHeight="1"/>
    <row r="121" ht="20.25" customHeight="1"/>
    <row r="122" ht="20.25" customHeight="1"/>
    <row r="123" ht="36" customHeight="1"/>
    <row r="124" ht="20.25" customHeight="1"/>
    <row r="125" ht="20.25" customHeight="1"/>
    <row r="126" ht="20.25" customHeight="1"/>
    <row r="127" ht="20.25" customHeight="1"/>
    <row r="128" ht="36" customHeight="1"/>
    <row r="129" ht="20.25" customHeight="1"/>
    <row r="130" ht="20.25" customHeight="1"/>
    <row r="131" ht="20.25" customHeight="1"/>
    <row r="132" ht="20.25" customHeight="1"/>
    <row r="133" ht="36" customHeight="1"/>
    <row r="134" ht="20.25" customHeight="1"/>
    <row r="135" ht="20.25" customHeight="1"/>
    <row r="136" ht="20.25" customHeight="1"/>
    <row r="137" ht="20.25" customHeight="1"/>
    <row r="138" ht="36" customHeight="1"/>
    <row r="139" ht="20.25" customHeight="1"/>
    <row r="140" ht="20.25" customHeight="1"/>
    <row r="141" ht="20.25" customHeight="1"/>
    <row r="142" ht="20.25" customHeight="1"/>
    <row r="143" ht="36" customHeight="1"/>
    <row r="144" ht="20.25" customHeight="1"/>
    <row r="145" ht="20.25" customHeight="1"/>
    <row r="146" ht="20.25" customHeight="1"/>
    <row r="148" ht="36" customHeight="1"/>
    <row r="149" ht="20.25" customHeight="1"/>
    <row r="150" ht="20.25" customHeight="1"/>
    <row r="151" ht="20.25" customHeight="1"/>
    <row r="152" ht="20.25" customHeight="1"/>
    <row r="153" ht="36" customHeight="1"/>
    <row r="154" ht="20.25" customHeight="1"/>
    <row r="155" ht="20.25" customHeight="1"/>
    <row r="156" ht="20.25" customHeight="1"/>
  </sheetData>
  <mergeCells count="31"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  <mergeCell ref="D36:E36"/>
    <mergeCell ref="D20:E20"/>
    <mergeCell ref="D21:E21"/>
    <mergeCell ref="D22:E22"/>
    <mergeCell ref="D23:E23"/>
    <mergeCell ref="D24:E24"/>
    <mergeCell ref="D30:E30"/>
    <mergeCell ref="D31:E31"/>
    <mergeCell ref="D32:E32"/>
    <mergeCell ref="D33:E33"/>
    <mergeCell ref="D34:E34"/>
    <mergeCell ref="D35:E35"/>
    <mergeCell ref="D48:E48"/>
    <mergeCell ref="D42:E42"/>
    <mergeCell ref="D43:E43"/>
    <mergeCell ref="D44:E44"/>
    <mergeCell ref="D45:E45"/>
    <mergeCell ref="D46:E46"/>
    <mergeCell ref="D47:E47"/>
  </mergeCells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76560-4F8F-4A2C-810E-AF1E694A11A5}">
  <dimension ref="A1:K66"/>
  <sheetViews>
    <sheetView showGridLines="0" topLeftCell="D1" zoomScale="90" zoomScaleNormal="90" workbookViewId="0">
      <selection activeCell="D1" sqref="A1:XFD1048576"/>
    </sheetView>
  </sheetViews>
  <sheetFormatPr baseColWidth="10" defaultColWidth="11.3984375" defaultRowHeight="14.25"/>
  <cols>
    <col min="3" max="3" width="75.3984375" customWidth="1"/>
    <col min="4" max="10" width="30.265625" customWidth="1"/>
    <col min="11" max="11" width="30.265625" style="9" customWidth="1"/>
    <col min="12" max="12" width="14.265625" style="9" bestFit="1" customWidth="1"/>
    <col min="13" max="14" width="11.3984375" style="9"/>
    <col min="15" max="15" width="16.3984375" style="9" bestFit="1" customWidth="1"/>
    <col min="16" max="17" width="11.3984375" style="9"/>
    <col min="18" max="18" width="16.3984375" style="9" bestFit="1" customWidth="1"/>
    <col min="19" max="16384" width="11.3984375" style="9"/>
  </cols>
  <sheetData>
    <row r="1" spans="3:11" s="9" customFormat="1" ht="19.5" customHeight="1">
      <c r="C1" s="59" t="s">
        <v>140</v>
      </c>
      <c r="D1" s="59"/>
      <c r="E1" s="59"/>
      <c r="F1" s="59"/>
      <c r="G1" s="59"/>
      <c r="H1" s="59"/>
      <c r="I1" s="59"/>
      <c r="J1" s="59"/>
      <c r="K1" s="59"/>
    </row>
    <row r="2" spans="3:11" s="9" customFormat="1" ht="29.25" customHeight="1">
      <c r="C2" s="59"/>
      <c r="D2" s="59"/>
      <c r="E2" s="59"/>
      <c r="F2" s="59"/>
      <c r="G2" s="59"/>
      <c r="H2" s="59"/>
      <c r="I2" s="59"/>
      <c r="J2" s="59"/>
      <c r="K2" s="59"/>
    </row>
    <row r="3" spans="3:11" s="9" customFormat="1" ht="14.25" customHeight="1">
      <c r="C3" s="67" t="s">
        <v>77</v>
      </c>
      <c r="D3" s="67"/>
      <c r="E3" s="67"/>
      <c r="F3" s="67"/>
      <c r="G3" s="67"/>
      <c r="H3" s="67"/>
      <c r="I3" s="67"/>
      <c r="J3" s="67"/>
      <c r="K3" s="67"/>
    </row>
    <row r="4" spans="3:11" s="9" customFormat="1" ht="14.25" customHeight="1">
      <c r="C4" s="67"/>
      <c r="D4" s="67"/>
      <c r="E4" s="67"/>
      <c r="F4" s="67"/>
      <c r="G4" s="67"/>
      <c r="H4" s="67"/>
      <c r="I4" s="67"/>
      <c r="J4" s="67"/>
      <c r="K4" s="67"/>
    </row>
    <row r="5" spans="3:11" s="9" customFormat="1" ht="13.5"/>
    <row r="6" spans="3:11" s="9" customFormat="1" ht="16.5" customHeight="1" thickBot="1">
      <c r="C6" s="13" t="s">
        <v>78</v>
      </c>
      <c r="D6" s="72" t="s">
        <v>79</v>
      </c>
      <c r="E6" s="72"/>
      <c r="F6" s="72"/>
      <c r="G6" s="72"/>
      <c r="H6" s="72"/>
      <c r="I6" s="72"/>
      <c r="J6" s="72"/>
      <c r="K6" s="73"/>
    </row>
    <row r="7" spans="3:11" s="9" customFormat="1" thickTop="1" thickBot="1">
      <c r="C7" s="14" t="s">
        <v>99</v>
      </c>
      <c r="D7" s="70" t="s">
        <v>100</v>
      </c>
      <c r="E7" s="71"/>
      <c r="F7" s="70" t="s">
        <v>101</v>
      </c>
      <c r="G7" s="71"/>
      <c r="H7" s="70" t="s">
        <v>102</v>
      </c>
      <c r="I7" s="71"/>
      <c r="J7" s="70" t="s">
        <v>103</v>
      </c>
      <c r="K7" s="71"/>
    </row>
    <row r="8" spans="3:11" s="9" customFormat="1" thickTop="1" thickBot="1">
      <c r="C8" s="15" t="s">
        <v>86</v>
      </c>
      <c r="D8" s="68">
        <v>80207991</v>
      </c>
      <c r="E8" s="69"/>
      <c r="F8" s="68">
        <v>80207991</v>
      </c>
      <c r="G8" s="69"/>
      <c r="H8" s="68">
        <v>80207991</v>
      </c>
      <c r="I8" s="69"/>
      <c r="J8" s="68">
        <v>80207991</v>
      </c>
      <c r="K8" s="69"/>
    </row>
    <row r="9" spans="3:11" s="9" customFormat="1" thickTop="1" thickBot="1">
      <c r="C9" s="15" t="s">
        <v>87</v>
      </c>
      <c r="F9" s="68">
        <v>0</v>
      </c>
      <c r="G9" s="69"/>
      <c r="H9" s="68">
        <v>0</v>
      </c>
      <c r="I9" s="69"/>
      <c r="J9" s="68">
        <v>0</v>
      </c>
      <c r="K9" s="69"/>
    </row>
    <row r="10" spans="3:11" s="9" customFormat="1" thickTop="1" thickBot="1">
      <c r="C10" s="15" t="s">
        <v>89</v>
      </c>
      <c r="D10" s="68">
        <f t="shared" ref="D10" si="0">D8/1.0026/24</f>
        <v>3333332.9593058047</v>
      </c>
      <c r="E10" s="69"/>
      <c r="F10" s="68">
        <f t="shared" ref="F10" si="1">F8/1.0026/24</f>
        <v>3333332.9593058047</v>
      </c>
      <c r="G10" s="69"/>
      <c r="H10" s="68">
        <f>H8/1.0026/24</f>
        <v>3333332.9593058047</v>
      </c>
      <c r="I10" s="69"/>
      <c r="J10" s="68">
        <f>J8/1.0026/24</f>
        <v>3333332.9593058047</v>
      </c>
      <c r="K10" s="69"/>
    </row>
    <row r="11" spans="3:11" s="9" customFormat="1" thickTop="1" thickBot="1">
      <c r="C11" s="15" t="s">
        <v>90</v>
      </c>
      <c r="D11" s="68"/>
      <c r="E11" s="69"/>
      <c r="F11" s="68">
        <f t="shared" ref="F11" si="2">F9/24/1.0026</f>
        <v>0</v>
      </c>
      <c r="G11" s="69"/>
      <c r="H11" s="68">
        <f>H9/24/1.0026</f>
        <v>0</v>
      </c>
      <c r="I11" s="69"/>
      <c r="J11" s="68">
        <f>J9/24/1.0026</f>
        <v>0</v>
      </c>
      <c r="K11" s="69"/>
    </row>
    <row r="12" spans="3:11" s="9" customFormat="1" thickTop="1" thickBot="1">
      <c r="C12" s="15" t="s">
        <v>91</v>
      </c>
      <c r="D12" s="74">
        <f>D11/D10</f>
        <v>0</v>
      </c>
      <c r="E12" s="75"/>
      <c r="F12" s="62">
        <f t="shared" ref="F12" si="3">F11/F10</f>
        <v>0</v>
      </c>
      <c r="G12" s="63"/>
      <c r="H12" s="62">
        <f t="shared" ref="H12" si="4">H11/H10</f>
        <v>0</v>
      </c>
      <c r="I12" s="63"/>
      <c r="J12" s="62">
        <f t="shared" ref="J12" si="5">J11/J10</f>
        <v>0</v>
      </c>
      <c r="K12" s="63"/>
    </row>
    <row r="13" spans="3:11" s="9" customFormat="1" ht="14.65" thickTop="1">
      <c r="C13"/>
    </row>
    <row r="14" spans="3:11" s="9" customFormat="1" ht="14.65" thickBot="1">
      <c r="C14"/>
      <c r="D14"/>
      <c r="E14"/>
      <c r="F14"/>
      <c r="G14"/>
      <c r="H14"/>
      <c r="I14"/>
      <c r="K14" s="11"/>
    </row>
    <row r="15" spans="3:11" s="9" customFormat="1" ht="15" thickTop="1" thickBot="1">
      <c r="C15"/>
      <c r="D15" s="70" t="s">
        <v>100</v>
      </c>
      <c r="E15" s="71"/>
      <c r="F15" s="70" t="s">
        <v>101</v>
      </c>
      <c r="G15" s="71"/>
      <c r="H15" s="70" t="s">
        <v>102</v>
      </c>
      <c r="I15" s="71"/>
      <c r="J15" s="70" t="s">
        <v>103</v>
      </c>
      <c r="K15" s="71"/>
    </row>
    <row r="16" spans="3:11" s="9" customFormat="1" ht="41.25" thickTop="1" thickBot="1">
      <c r="C16" s="15" t="s">
        <v>92</v>
      </c>
      <c r="D16" s="44" t="s">
        <v>104</v>
      </c>
      <c r="E16" s="44" t="s">
        <v>118</v>
      </c>
      <c r="F16" s="44" t="s">
        <v>104</v>
      </c>
      <c r="G16" s="44" t="s">
        <v>118</v>
      </c>
      <c r="H16" s="44" t="s">
        <v>104</v>
      </c>
      <c r="I16" s="44" t="s">
        <v>118</v>
      </c>
      <c r="J16" s="44" t="s">
        <v>104</v>
      </c>
      <c r="K16" s="44" t="s">
        <v>118</v>
      </c>
    </row>
    <row r="17" spans="3:11" s="9" customFormat="1" thickTop="1" thickBot="1">
      <c r="C17" s="15" t="s">
        <v>106</v>
      </c>
      <c r="D17" s="22">
        <v>117.3289</v>
      </c>
      <c r="E17" s="24">
        <f>D17/100/24*365/92/1.0026</f>
        <v>0.19345105127032036</v>
      </c>
      <c r="F17" s="22">
        <v>114.7782</v>
      </c>
      <c r="G17" s="24">
        <f>F17/100/24*365/90/1.0026</f>
        <v>0.19345093035884481</v>
      </c>
      <c r="H17" s="22">
        <v>116.0536</v>
      </c>
      <c r="I17" s="24">
        <f>H17/100/24*365/91/1.0026</f>
        <v>0.19345107482450391</v>
      </c>
      <c r="J17" s="22">
        <v>117.3289</v>
      </c>
      <c r="K17" s="24">
        <f>J17/100/24*365/92/1.0026</f>
        <v>0.19345105127032036</v>
      </c>
    </row>
    <row r="18" spans="3:11" s="9" customFormat="1" thickTop="1" thickBot="1">
      <c r="C18" s="15" t="s">
        <v>107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</row>
    <row r="19" spans="3:11" s="9" customFormat="1" ht="13.9" thickTop="1"/>
    <row r="20" spans="3:11" s="9" customFormat="1" ht="13.5"/>
    <row r="21" spans="3:11" s="9" customFormat="1" ht="16.5" customHeight="1">
      <c r="C21"/>
    </row>
    <row r="22" spans="3:11" s="9" customFormat="1" ht="16.5" customHeight="1" thickBot="1">
      <c r="C22" s="13" t="s">
        <v>78</v>
      </c>
      <c r="D22" s="72" t="s">
        <v>97</v>
      </c>
      <c r="E22" s="72"/>
      <c r="F22" s="72"/>
      <c r="G22" s="72"/>
      <c r="H22" s="72"/>
      <c r="I22" s="72"/>
      <c r="J22" s="72"/>
      <c r="K22" s="73"/>
    </row>
    <row r="23" spans="3:11" s="9" customFormat="1" thickTop="1" thickBot="1">
      <c r="C23" s="14" t="s">
        <v>99</v>
      </c>
      <c r="D23" s="70" t="s">
        <v>100</v>
      </c>
      <c r="E23" s="71"/>
      <c r="F23" s="70" t="s">
        <v>101</v>
      </c>
      <c r="G23" s="71"/>
      <c r="H23" s="70" t="s">
        <v>102</v>
      </c>
      <c r="I23" s="71"/>
      <c r="J23" s="70" t="s">
        <v>103</v>
      </c>
      <c r="K23" s="71"/>
    </row>
    <row r="24" spans="3:11" s="9" customFormat="1" thickTop="1" thickBot="1">
      <c r="C24" s="15" t="s">
        <v>86</v>
      </c>
      <c r="D24" s="68">
        <v>141045751</v>
      </c>
      <c r="E24" s="69"/>
      <c r="F24" s="68">
        <v>141045751</v>
      </c>
      <c r="G24" s="69"/>
      <c r="H24" s="68">
        <v>141045751</v>
      </c>
      <c r="I24" s="69"/>
      <c r="J24" s="68">
        <v>141045751</v>
      </c>
      <c r="K24" s="69"/>
    </row>
    <row r="25" spans="3:11" s="9" customFormat="1" thickTop="1" thickBot="1">
      <c r="C25" s="15" t="s">
        <v>87</v>
      </c>
      <c r="D25" s="68">
        <v>1740529</v>
      </c>
      <c r="E25" s="69"/>
      <c r="F25" s="68">
        <v>0</v>
      </c>
      <c r="G25" s="69"/>
      <c r="H25" s="68">
        <v>0</v>
      </c>
      <c r="I25" s="69"/>
      <c r="J25" s="68">
        <v>0</v>
      </c>
      <c r="K25" s="69"/>
    </row>
    <row r="26" spans="3:11" s="9" customFormat="1" thickTop="1" thickBot="1">
      <c r="C26" s="15" t="s">
        <v>89</v>
      </c>
      <c r="D26" s="68">
        <f t="shared" ref="D26:F26" si="6">D24/1.0026/24</f>
        <v>5861665.9601702243</v>
      </c>
      <c r="E26" s="69"/>
      <c r="F26" s="68">
        <f t="shared" si="6"/>
        <v>5861665.9601702243</v>
      </c>
      <c r="G26" s="69"/>
      <c r="H26" s="68">
        <f t="shared" ref="H26" si="7">H24/1.0026/24</f>
        <v>5861665.9601702243</v>
      </c>
      <c r="I26" s="69"/>
      <c r="J26" s="68">
        <f t="shared" ref="J26" si="8">J24/1.0026/24</f>
        <v>5861665.9601702243</v>
      </c>
      <c r="K26" s="69"/>
    </row>
    <row r="27" spans="3:11" s="9" customFormat="1" thickTop="1" thickBot="1">
      <c r="C27" s="15" t="s">
        <v>90</v>
      </c>
      <c r="D27" s="68">
        <f>D25/24/1.0026</f>
        <v>72333.973335993098</v>
      </c>
      <c r="E27" s="69"/>
      <c r="F27" s="68">
        <f t="shared" ref="F27" si="9">F25/24/1.0026</f>
        <v>0</v>
      </c>
      <c r="G27" s="69"/>
      <c r="H27" s="68">
        <f t="shared" ref="H27" si="10">H25/24/1.0026</f>
        <v>0</v>
      </c>
      <c r="I27" s="69"/>
      <c r="J27" s="68">
        <f t="shared" ref="J27" si="11">J25/24/1.0026</f>
        <v>0</v>
      </c>
      <c r="K27" s="69"/>
    </row>
    <row r="28" spans="3:11" s="9" customFormat="1" thickTop="1" thickBot="1">
      <c r="C28" s="15" t="s">
        <v>91</v>
      </c>
      <c r="D28" s="62">
        <f>D27/D26</f>
        <v>1.2340173225069362E-2</v>
      </c>
      <c r="E28" s="63"/>
      <c r="F28" s="62">
        <f t="shared" ref="F28" si="12">F27/F26</f>
        <v>0</v>
      </c>
      <c r="G28" s="63"/>
      <c r="H28" s="62">
        <f t="shared" ref="H28" si="13">H27/H26</f>
        <v>0</v>
      </c>
      <c r="I28" s="63"/>
      <c r="J28" s="62">
        <f t="shared" ref="J28" si="14">J27/J26</f>
        <v>0</v>
      </c>
      <c r="K28" s="63"/>
    </row>
    <row r="29" spans="3:11" s="9" customFormat="1" ht="14.65" thickTop="1">
      <c r="C29"/>
    </row>
    <row r="30" spans="3:11" s="9" customFormat="1" ht="13.9" thickBot="1"/>
    <row r="31" spans="3:11" s="9" customFormat="1" thickTop="1" thickBot="1">
      <c r="D31" s="70" t="s">
        <v>100</v>
      </c>
      <c r="E31" s="71"/>
      <c r="F31" s="70" t="s">
        <v>101</v>
      </c>
      <c r="G31" s="71"/>
      <c r="H31" s="70" t="s">
        <v>102</v>
      </c>
      <c r="I31" s="71"/>
      <c r="J31" s="70" t="s">
        <v>103</v>
      </c>
      <c r="K31" s="71"/>
    </row>
    <row r="32" spans="3:11" s="9" customFormat="1" ht="41.25" thickTop="1" thickBot="1">
      <c r="C32" s="15" t="s">
        <v>92</v>
      </c>
      <c r="D32" s="44" t="s">
        <v>104</v>
      </c>
      <c r="E32" s="44" t="s">
        <v>118</v>
      </c>
      <c r="F32" s="44" t="s">
        <v>104</v>
      </c>
      <c r="G32" s="44" t="s">
        <v>118</v>
      </c>
      <c r="H32" s="44" t="s">
        <v>104</v>
      </c>
      <c r="I32" s="44" t="s">
        <v>118</v>
      </c>
      <c r="J32" s="44" t="s">
        <v>104</v>
      </c>
      <c r="K32" s="44" t="s">
        <v>118</v>
      </c>
    </row>
    <row r="33" spans="1:11" thickTop="1" thickBot="1">
      <c r="A33" s="9"/>
      <c r="B33" s="9"/>
      <c r="C33" s="15" t="s">
        <v>106</v>
      </c>
      <c r="D33" s="22">
        <v>129.8544</v>
      </c>
      <c r="E33" s="24">
        <f>D33/100/24*365/92/1.0026</f>
        <v>0.21410300609719077</v>
      </c>
      <c r="F33" s="22">
        <v>127.03149999999999</v>
      </c>
      <c r="G33" s="24">
        <f>F33/100/24*365/90/1.0026</f>
        <v>0.21410304273703187</v>
      </c>
      <c r="H33" s="22">
        <v>128.44290000000001</v>
      </c>
      <c r="I33" s="24">
        <f>H33/100/24*365/91/1.0026</f>
        <v>0.21410294087022097</v>
      </c>
      <c r="J33" s="22">
        <v>129.8544</v>
      </c>
      <c r="K33" s="24">
        <f>J33/100/24*365/92/1.0026</f>
        <v>0.21410300609719077</v>
      </c>
    </row>
    <row r="34" spans="1:11" thickTop="1" thickBot="1">
      <c r="A34" s="9"/>
      <c r="B34" s="9"/>
      <c r="C34" s="15" t="s">
        <v>107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</row>
    <row r="35" spans="1:11" ht="14.65" thickTop="1">
      <c r="A35" s="9"/>
      <c r="B35" s="9"/>
      <c r="D35" s="9"/>
      <c r="E35" s="9"/>
      <c r="F35" s="9"/>
      <c r="G35" s="9"/>
      <c r="H35" s="9"/>
      <c r="I35" s="9"/>
      <c r="J35" s="9"/>
    </row>
    <row r="36" spans="1:11" ht="13.5">
      <c r="A36" s="9"/>
      <c r="B36" s="9"/>
      <c r="C36" s="9"/>
      <c r="D36" s="9"/>
      <c r="E36" s="9"/>
      <c r="F36" s="9"/>
      <c r="G36" s="9"/>
      <c r="H36" s="9"/>
      <c r="I36" s="9"/>
      <c r="J36" s="9"/>
    </row>
    <row r="37" spans="1:11" ht="13.5">
      <c r="A37" s="9"/>
      <c r="B37" s="9"/>
      <c r="C37" s="9"/>
      <c r="D37" s="9"/>
      <c r="E37" s="9"/>
      <c r="F37" s="9"/>
      <c r="G37" s="9"/>
      <c r="H37" s="9"/>
      <c r="I37" s="9"/>
      <c r="J37" s="9"/>
    </row>
    <row r="38" spans="1:11" ht="13.5">
      <c r="A38" s="9"/>
      <c r="B38" s="9"/>
      <c r="C38" s="9"/>
      <c r="D38" s="9"/>
      <c r="E38" s="9"/>
      <c r="F38" s="9"/>
      <c r="G38" s="9"/>
      <c r="H38" s="9"/>
      <c r="I38" s="9"/>
      <c r="J38" s="9"/>
    </row>
    <row r="39" spans="1:11" ht="13.5">
      <c r="A39" s="9"/>
      <c r="B39" s="9"/>
      <c r="C39" s="9"/>
      <c r="D39" s="9"/>
      <c r="E39" s="9"/>
      <c r="F39" s="9"/>
      <c r="G39" s="9"/>
      <c r="H39" s="9"/>
      <c r="I39" s="9"/>
      <c r="J39" s="9"/>
    </row>
    <row r="40" spans="1:11" ht="13.5">
      <c r="A40" s="9"/>
      <c r="B40" s="9"/>
      <c r="C40" s="9"/>
      <c r="D40" s="9"/>
      <c r="E40" s="9"/>
      <c r="F40" s="9"/>
      <c r="G40" s="9"/>
      <c r="H40" s="9"/>
      <c r="I40" s="9"/>
      <c r="J40" s="9"/>
    </row>
    <row r="41" spans="1:11" ht="13.5">
      <c r="A41" s="9"/>
      <c r="B41" s="9"/>
      <c r="C41" s="9"/>
      <c r="D41" s="9"/>
      <c r="E41" s="9"/>
      <c r="F41" s="9"/>
      <c r="G41" s="9"/>
      <c r="H41" s="9"/>
      <c r="I41" s="9"/>
      <c r="J41" s="9"/>
    </row>
    <row r="42" spans="1:11" ht="13.5">
      <c r="A42" s="9"/>
      <c r="B42" s="9"/>
      <c r="C42" s="9"/>
      <c r="D42" s="9"/>
      <c r="E42" s="9"/>
      <c r="F42" s="9"/>
      <c r="G42" s="9"/>
      <c r="H42" s="9"/>
      <c r="I42" s="9"/>
      <c r="J42" s="9"/>
    </row>
    <row r="43" spans="1:11" ht="13.5">
      <c r="A43" s="9"/>
      <c r="B43" s="9"/>
      <c r="C43" s="9"/>
      <c r="D43" s="9"/>
      <c r="E43" s="9"/>
      <c r="F43" s="9"/>
      <c r="G43" s="9"/>
      <c r="H43" s="9"/>
      <c r="I43" s="9"/>
      <c r="J43" s="9"/>
    </row>
    <row r="44" spans="1:11" ht="13.5">
      <c r="A44" s="9"/>
      <c r="B44" s="9"/>
      <c r="C44" s="9"/>
      <c r="D44" s="9"/>
      <c r="E44" s="9"/>
      <c r="F44" s="9"/>
      <c r="G44" s="9"/>
      <c r="H44" s="9"/>
      <c r="I44" s="9"/>
      <c r="J44" s="9"/>
    </row>
    <row r="45" spans="1:11" ht="13.5">
      <c r="A45" s="9"/>
      <c r="B45" s="9"/>
      <c r="C45" s="9"/>
      <c r="D45" s="9"/>
      <c r="E45" s="9"/>
      <c r="F45" s="9"/>
      <c r="G45" s="9"/>
      <c r="H45" s="9"/>
      <c r="I45" s="9"/>
      <c r="J45" s="9"/>
    </row>
    <row r="46" spans="1:11" ht="13.5">
      <c r="A46" s="9"/>
      <c r="B46" s="9"/>
      <c r="C46" s="9"/>
      <c r="D46" s="9"/>
      <c r="E46" s="9"/>
      <c r="F46" s="9"/>
      <c r="G46" s="9"/>
      <c r="H46" s="9"/>
      <c r="I46" s="9"/>
      <c r="J46" s="9"/>
    </row>
    <row r="47" spans="1:11" ht="13.5">
      <c r="A47" s="9"/>
      <c r="B47" s="9"/>
      <c r="C47" s="9"/>
      <c r="D47" s="9"/>
      <c r="E47" s="9"/>
      <c r="F47" s="9"/>
      <c r="G47" s="9"/>
      <c r="H47" s="9"/>
      <c r="I47" s="9"/>
      <c r="J47" s="9"/>
    </row>
    <row r="48" spans="1:11" ht="13.5">
      <c r="A48" s="9"/>
      <c r="B48" s="9"/>
      <c r="C48" s="9"/>
      <c r="D48" s="9"/>
      <c r="E48" s="9"/>
      <c r="F48" s="9"/>
      <c r="G48" s="9"/>
      <c r="H48" s="9"/>
      <c r="I48" s="9"/>
      <c r="J48" s="9"/>
    </row>
    <row r="49" s="9" customFormat="1" ht="13.5"/>
    <row r="50" s="9" customFormat="1" ht="13.5"/>
    <row r="51" s="9" customFormat="1" ht="13.5"/>
    <row r="52" s="9" customFormat="1" ht="13.5"/>
    <row r="53" s="9" customFormat="1" ht="13.5"/>
    <row r="54" s="9" customFormat="1" ht="13.5"/>
    <row r="55" s="9" customFormat="1" ht="13.5"/>
    <row r="56" s="9" customFormat="1" ht="13.5"/>
    <row r="57" s="9" customFormat="1" ht="13.5"/>
    <row r="58" s="9" customFormat="1" ht="13.5"/>
    <row r="59" s="9" customFormat="1" ht="13.5"/>
    <row r="60" s="9" customFormat="1" ht="13.5"/>
    <row r="61" s="9" customFormat="1" ht="13.5"/>
    <row r="62" s="9" customFormat="1" ht="13.5"/>
    <row r="63" s="9" customFormat="1" ht="13.5"/>
    <row r="64" s="9" customFormat="1" ht="13.5"/>
    <row r="65" s="9" customFormat="1" ht="13.5"/>
    <row r="66" s="9" customFormat="1" ht="13.5"/>
  </sheetData>
  <mergeCells count="59">
    <mergeCell ref="D26:E26"/>
    <mergeCell ref="F26:G26"/>
    <mergeCell ref="H26:I26"/>
    <mergeCell ref="J26:K26"/>
    <mergeCell ref="D31:E31"/>
    <mergeCell ref="F31:G31"/>
    <mergeCell ref="H31:I31"/>
    <mergeCell ref="J31:K31"/>
    <mergeCell ref="D27:E27"/>
    <mergeCell ref="F27:G27"/>
    <mergeCell ref="H27:I27"/>
    <mergeCell ref="J27:K27"/>
    <mergeCell ref="D28:E28"/>
    <mergeCell ref="F28:G28"/>
    <mergeCell ref="H28:I28"/>
    <mergeCell ref="J28:K28"/>
    <mergeCell ref="D25:E25"/>
    <mergeCell ref="F25:G25"/>
    <mergeCell ref="H25:I25"/>
    <mergeCell ref="J25:K25"/>
    <mergeCell ref="D24:E24"/>
    <mergeCell ref="F24:G24"/>
    <mergeCell ref="H24:I24"/>
    <mergeCell ref="J24:K24"/>
    <mergeCell ref="J23:K23"/>
    <mergeCell ref="D22:K22"/>
    <mergeCell ref="D23:E23"/>
    <mergeCell ref="F23:G23"/>
    <mergeCell ref="H23:I23"/>
    <mergeCell ref="D15:E15"/>
    <mergeCell ref="F15:G15"/>
    <mergeCell ref="H15:I15"/>
    <mergeCell ref="J15:K15"/>
    <mergeCell ref="D12:E12"/>
    <mergeCell ref="F12:G12"/>
    <mergeCell ref="H12:I12"/>
    <mergeCell ref="J12:K12"/>
    <mergeCell ref="D8:E8"/>
    <mergeCell ref="F8:G8"/>
    <mergeCell ref="H8:I8"/>
    <mergeCell ref="J8:K8"/>
    <mergeCell ref="F9:G9"/>
    <mergeCell ref="H9:I9"/>
    <mergeCell ref="J9:K9"/>
    <mergeCell ref="D10:E10"/>
    <mergeCell ref="F10:G10"/>
    <mergeCell ref="H10:I10"/>
    <mergeCell ref="J10:K10"/>
    <mergeCell ref="D11:E11"/>
    <mergeCell ref="F11:G11"/>
    <mergeCell ref="H11:I11"/>
    <mergeCell ref="J11:K11"/>
    <mergeCell ref="C1:K2"/>
    <mergeCell ref="C3:K4"/>
    <mergeCell ref="D6:K6"/>
    <mergeCell ref="D7:E7"/>
    <mergeCell ref="F7:G7"/>
    <mergeCell ref="H7:I7"/>
    <mergeCell ref="J7:K7"/>
  </mergeCells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23630-DC2E-443C-AEE1-F0BE55BC19F5}">
  <dimension ref="C1:M156"/>
  <sheetViews>
    <sheetView showGridLines="0" zoomScale="85" zoomScaleNormal="85" workbookViewId="0">
      <selection sqref="A1:XFD1048576"/>
    </sheetView>
  </sheetViews>
  <sheetFormatPr baseColWidth="10" defaultColWidth="11.3984375" defaultRowHeight="14.25"/>
  <cols>
    <col min="1" max="2" width="7.3984375" customWidth="1"/>
    <col min="3" max="3" width="78.59765625" bestFit="1" customWidth="1"/>
    <col min="4" max="4" width="43" style="43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66" t="s">
        <v>141</v>
      </c>
      <c r="D1" s="66"/>
      <c r="E1" s="66"/>
      <c r="F1" s="66"/>
      <c r="G1" s="66"/>
      <c r="H1" s="66"/>
      <c r="I1" s="66"/>
      <c r="J1" s="66"/>
      <c r="K1" s="66"/>
    </row>
    <row r="2" spans="3:13" ht="30" customHeight="1">
      <c r="C2" s="66"/>
      <c r="D2" s="66"/>
      <c r="E2" s="66"/>
      <c r="F2" s="66"/>
      <c r="G2" s="66"/>
      <c r="H2" s="66"/>
      <c r="I2" s="66"/>
      <c r="J2" s="66"/>
      <c r="K2" s="66"/>
    </row>
    <row r="3" spans="3:13" ht="15" customHeight="1">
      <c r="C3" s="67" t="s">
        <v>77</v>
      </c>
      <c r="D3" s="67"/>
      <c r="E3" s="67"/>
      <c r="F3" s="67"/>
      <c r="G3" s="67"/>
      <c r="H3" s="67"/>
      <c r="I3" s="67"/>
      <c r="J3" s="67"/>
      <c r="K3" s="67"/>
    </row>
    <row r="4" spans="3:13" ht="15" customHeight="1">
      <c r="C4" s="67"/>
      <c r="D4" s="67"/>
      <c r="E4" s="67"/>
      <c r="F4" s="67"/>
      <c r="G4" s="67"/>
      <c r="H4" s="67"/>
      <c r="I4" s="67"/>
      <c r="J4" s="67"/>
      <c r="K4" s="67"/>
    </row>
    <row r="5" spans="3:13" ht="14.65" thickBot="1">
      <c r="C5" s="9"/>
      <c r="D5" s="42"/>
      <c r="E5" s="9"/>
      <c r="F5" s="9"/>
      <c r="G5" s="9"/>
      <c r="H5" s="9"/>
      <c r="I5" s="9"/>
      <c r="J5" s="9"/>
      <c r="K5" s="9"/>
    </row>
    <row r="6" spans="3:13" ht="16.5" customHeight="1" thickTop="1" thickBot="1">
      <c r="C6" s="13" t="s">
        <v>78</v>
      </c>
      <c r="D6" s="64" t="s">
        <v>79</v>
      </c>
      <c r="E6" s="64"/>
      <c r="F6" s="10"/>
      <c r="G6" s="10"/>
      <c r="H6" s="9"/>
      <c r="I6" s="9"/>
      <c r="J6" s="9"/>
      <c r="K6" s="9"/>
    </row>
    <row r="7" spans="3:13" ht="15" thickTop="1" thickBot="1">
      <c r="C7" s="14" t="s">
        <v>109</v>
      </c>
      <c r="D7" s="65" t="s">
        <v>142</v>
      </c>
      <c r="E7" s="65"/>
      <c r="F7" s="9"/>
      <c r="G7" s="76"/>
      <c r="H7" s="76"/>
      <c r="I7" s="9"/>
      <c r="J7" s="9"/>
      <c r="K7" s="9"/>
    </row>
    <row r="8" spans="3:13" ht="16.5" customHeight="1" thickTop="1" thickBot="1">
      <c r="C8" s="15" t="s">
        <v>86</v>
      </c>
      <c r="D8" s="77">
        <v>72207989</v>
      </c>
      <c r="E8" s="78"/>
      <c r="F8" s="11"/>
      <c r="G8" s="9"/>
      <c r="H8" s="9"/>
      <c r="I8" s="9"/>
      <c r="J8" s="9"/>
      <c r="K8" s="9"/>
    </row>
    <row r="9" spans="3:13" ht="15" thickTop="1" thickBot="1">
      <c r="C9" s="15" t="s">
        <v>87</v>
      </c>
      <c r="D9" s="77"/>
      <c r="E9" s="78"/>
      <c r="F9" s="9"/>
      <c r="H9" s="9"/>
      <c r="I9" s="9"/>
      <c r="J9" s="9"/>
      <c r="K9" s="9"/>
    </row>
    <row r="10" spans="3:13" ht="15" thickTop="1" thickBot="1">
      <c r="C10" s="15" t="s">
        <v>89</v>
      </c>
      <c r="D10" s="77">
        <f>ROUND(D8/24/1.0026,0)</f>
        <v>3000864</v>
      </c>
      <c r="E10" s="78"/>
      <c r="F10" s="9"/>
      <c r="G10" s="9"/>
      <c r="H10" s="9"/>
      <c r="I10" s="9"/>
      <c r="J10" s="9"/>
      <c r="K10" s="9"/>
    </row>
    <row r="11" spans="3:13" ht="15" thickTop="1" thickBot="1">
      <c r="C11" s="15" t="s">
        <v>90</v>
      </c>
      <c r="D11" s="77">
        <f>ROUND(D9/24/1.0026,0)</f>
        <v>0</v>
      </c>
      <c r="E11" s="78"/>
      <c r="F11" s="9"/>
      <c r="G11" s="9"/>
      <c r="H11" s="9"/>
      <c r="I11" s="9"/>
      <c r="J11" s="9"/>
      <c r="K11" s="9"/>
    </row>
    <row r="12" spans="3:13" ht="15" thickTop="1" thickBot="1">
      <c r="C12" s="15" t="s">
        <v>91</v>
      </c>
      <c r="D12" s="62">
        <f>D11/D10</f>
        <v>0</v>
      </c>
      <c r="E12" s="63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92</v>
      </c>
      <c r="D14" s="44" t="s">
        <v>111</v>
      </c>
      <c r="E14" s="44" t="s">
        <v>94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112</v>
      </c>
      <c r="D15" s="51">
        <v>43.113999999999997</v>
      </c>
      <c r="E15" s="24">
        <f>D15/100/24*365/30/1.0026</f>
        <v>0.21799723496686393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113</v>
      </c>
      <c r="D16" s="16">
        <v>0</v>
      </c>
      <c r="E16" s="17"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6.5" customHeight="1" thickTop="1" thickBot="1">
      <c r="C18" s="13" t="s">
        <v>78</v>
      </c>
      <c r="D18" s="64" t="s">
        <v>97</v>
      </c>
      <c r="E18" s="64"/>
      <c r="F18" s="9"/>
      <c r="G18" s="9"/>
      <c r="H18" s="9"/>
      <c r="I18" s="9"/>
      <c r="J18" s="9"/>
      <c r="K18" s="9"/>
    </row>
    <row r="19" spans="3:11" ht="15" thickTop="1" thickBot="1">
      <c r="C19" s="14" t="s">
        <v>109</v>
      </c>
      <c r="D19" s="65" t="s">
        <v>142</v>
      </c>
      <c r="E19" s="65"/>
      <c r="F19" s="9"/>
      <c r="G19" s="9"/>
      <c r="H19" s="9"/>
      <c r="I19" s="9"/>
      <c r="J19" s="9"/>
      <c r="K19" s="9"/>
    </row>
    <row r="20" spans="3:11" ht="15" thickTop="1" thickBot="1">
      <c r="C20" s="15" t="s">
        <v>86</v>
      </c>
      <c r="D20" s="77">
        <v>141615357</v>
      </c>
      <c r="E20" s="78"/>
      <c r="F20" s="11"/>
      <c r="G20" s="9"/>
      <c r="H20" s="9"/>
      <c r="I20" s="9"/>
      <c r="J20" s="9"/>
      <c r="K20" s="9"/>
    </row>
    <row r="21" spans="3:11" ht="15" thickTop="1" thickBot="1">
      <c r="C21" s="15" t="s">
        <v>87</v>
      </c>
      <c r="D21" s="68">
        <v>17287967</v>
      </c>
      <c r="E21" s="69"/>
      <c r="F21" s="9"/>
      <c r="G21" s="11"/>
      <c r="H21" s="9"/>
      <c r="I21" s="9"/>
      <c r="J21" s="9"/>
      <c r="K21" s="9"/>
    </row>
    <row r="22" spans="3:11" ht="15" thickTop="1" thickBot="1">
      <c r="C22" s="15" t="s">
        <v>89</v>
      </c>
      <c r="D22" s="68">
        <f>ROUND(D20/24/1.0026,0)</f>
        <v>5885338</v>
      </c>
      <c r="E22" s="69"/>
      <c r="F22" s="9"/>
      <c r="G22" s="9"/>
      <c r="H22" s="9"/>
      <c r="I22" s="9"/>
      <c r="J22" s="9"/>
      <c r="K22" s="9"/>
    </row>
    <row r="23" spans="3:11" ht="15" thickTop="1" thickBot="1">
      <c r="C23" s="15" t="s">
        <v>90</v>
      </c>
      <c r="D23" s="68">
        <f>ROUND(D21/24/1.0026,0)</f>
        <v>718464</v>
      </c>
      <c r="E23" s="69"/>
      <c r="F23" s="9"/>
      <c r="G23" s="9"/>
      <c r="H23" s="9"/>
      <c r="I23" s="9"/>
      <c r="J23" s="9"/>
      <c r="K23" s="9"/>
    </row>
    <row r="24" spans="3:11" ht="15" thickTop="1" thickBot="1">
      <c r="C24" s="15" t="s">
        <v>91</v>
      </c>
      <c r="D24" s="62">
        <f>D23/D22</f>
        <v>0.12207693084067558</v>
      </c>
      <c r="E24" s="63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92</v>
      </c>
      <c r="D26" s="44" t="s">
        <v>111</v>
      </c>
      <c r="E26" s="44" t="s">
        <v>94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112</v>
      </c>
      <c r="D27" s="17">
        <v>63.174300000000002</v>
      </c>
      <c r="E27" s="24">
        <f>D27/100/24*365/30/1.0026</f>
        <v>0.31942809112972942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113</v>
      </c>
      <c r="D28" s="16">
        <v>0</v>
      </c>
      <c r="E28" s="23">
        <v>0</v>
      </c>
      <c r="F28" s="9"/>
      <c r="G28" s="9"/>
      <c r="H28" s="9"/>
      <c r="I28" s="9"/>
      <c r="J28" s="9"/>
      <c r="K28" s="9"/>
    </row>
    <row r="29" spans="3:11" ht="14.65" thickTop="1">
      <c r="F29" s="9"/>
      <c r="G29" s="9"/>
      <c r="H29" s="9"/>
      <c r="I29" s="9"/>
      <c r="J29" s="9"/>
      <c r="K29" s="9"/>
    </row>
    <row r="30" spans="3:11">
      <c r="D30" s="79"/>
      <c r="E30" s="79"/>
      <c r="F30" s="9"/>
      <c r="G30" s="9"/>
      <c r="H30" s="9"/>
      <c r="I30" s="9"/>
      <c r="J30" s="9"/>
      <c r="K30" s="9"/>
    </row>
    <row r="31" spans="3:11">
      <c r="D31" s="79"/>
      <c r="E31" s="79"/>
      <c r="F31" s="9"/>
      <c r="G31" s="9"/>
      <c r="H31" s="9"/>
      <c r="I31" s="9"/>
      <c r="J31" s="9"/>
      <c r="K31" s="9"/>
    </row>
    <row r="32" spans="3:11">
      <c r="D32" s="79"/>
      <c r="E32" s="79"/>
      <c r="F32" s="11"/>
      <c r="G32" s="9"/>
      <c r="H32" s="9"/>
      <c r="I32" s="9"/>
      <c r="J32" s="9"/>
      <c r="K32" s="9"/>
    </row>
    <row r="33" spans="4:11">
      <c r="D33" s="79"/>
      <c r="E33" s="79"/>
      <c r="F33" s="9"/>
      <c r="G33" s="9"/>
      <c r="H33" s="9"/>
      <c r="I33" s="9"/>
      <c r="J33" s="9"/>
      <c r="K33" s="9"/>
    </row>
    <row r="34" spans="4:11">
      <c r="D34" s="79"/>
      <c r="E34" s="79"/>
      <c r="F34" s="9"/>
      <c r="G34" s="9"/>
      <c r="H34" s="9"/>
      <c r="I34" s="9"/>
      <c r="J34" s="9"/>
      <c r="K34" s="9"/>
    </row>
    <row r="35" spans="4:11">
      <c r="D35" s="79"/>
      <c r="E35" s="79"/>
      <c r="F35" s="9"/>
      <c r="G35" s="9"/>
      <c r="H35" s="9"/>
      <c r="I35" s="9"/>
      <c r="J35" s="9"/>
      <c r="K35" s="9"/>
    </row>
    <row r="36" spans="4:11">
      <c r="D36" s="79"/>
      <c r="E36" s="79"/>
      <c r="F36" s="9"/>
      <c r="G36" s="9"/>
      <c r="H36" s="9"/>
      <c r="I36" s="9"/>
      <c r="J36" s="9"/>
      <c r="K36" s="9"/>
    </row>
    <row r="37" spans="4:11">
      <c r="D37"/>
      <c r="F37" s="9"/>
      <c r="G37" s="9"/>
      <c r="H37" s="9"/>
      <c r="I37" s="9"/>
      <c r="J37" s="9"/>
      <c r="K37" s="9"/>
    </row>
    <row r="38" spans="4:11">
      <c r="D38"/>
      <c r="F38" s="9"/>
      <c r="G38" s="9"/>
      <c r="H38" s="9"/>
      <c r="I38" s="9"/>
      <c r="J38" s="9"/>
      <c r="K38" s="9"/>
    </row>
    <row r="39" spans="4:11">
      <c r="D39"/>
      <c r="F39" s="9"/>
      <c r="G39" s="9"/>
      <c r="H39" s="9"/>
      <c r="I39" s="9"/>
      <c r="J39" s="9"/>
      <c r="K39" s="9"/>
    </row>
    <row r="40" spans="4:11">
      <c r="D40"/>
      <c r="F40" s="9"/>
      <c r="G40" s="9"/>
      <c r="H40" s="9"/>
      <c r="I40" s="9"/>
      <c r="J40" s="9"/>
      <c r="K40" s="9"/>
    </row>
    <row r="41" spans="4:11" ht="20.25" customHeight="1">
      <c r="D41"/>
      <c r="F41" s="9"/>
      <c r="G41" s="9"/>
      <c r="H41" s="9"/>
      <c r="I41" s="9"/>
      <c r="J41" s="9"/>
      <c r="K41" s="9"/>
    </row>
    <row r="42" spans="4:11">
      <c r="D42" s="79"/>
      <c r="E42" s="79"/>
    </row>
    <row r="43" spans="4:11">
      <c r="D43" s="79"/>
      <c r="E43" s="79"/>
    </row>
    <row r="44" spans="4:11">
      <c r="D44" s="79"/>
      <c r="E44" s="79"/>
      <c r="F44" s="11"/>
    </row>
    <row r="45" spans="4:11">
      <c r="D45" s="79"/>
      <c r="E45" s="79"/>
    </row>
    <row r="46" spans="4:11">
      <c r="D46" s="79"/>
      <c r="E46" s="79"/>
    </row>
    <row r="47" spans="4:11">
      <c r="D47" s="79"/>
      <c r="E47" s="79"/>
    </row>
    <row r="48" spans="4:11">
      <c r="D48" s="79"/>
      <c r="E48" s="79"/>
    </row>
    <row r="49" spans="4:4" ht="20.25" customHeight="1">
      <c r="D49"/>
    </row>
    <row r="50" spans="4:4">
      <c r="D50"/>
    </row>
    <row r="51" spans="4:4">
      <c r="D51"/>
    </row>
    <row r="52" spans="4:4">
      <c r="D52"/>
    </row>
    <row r="54" spans="4:4" ht="20.25" customHeight="1"/>
    <row r="55" spans="4:4" ht="20.25" customHeight="1"/>
    <row r="56" spans="4:4" ht="20.25" customHeight="1"/>
    <row r="57" spans="4:4" ht="20.25" customHeight="1"/>
    <row r="58" spans="4:4" ht="36" customHeight="1"/>
    <row r="59" spans="4:4" ht="20.25" customHeight="1"/>
    <row r="60" spans="4:4" ht="20.25" customHeight="1"/>
    <row r="61" spans="4:4" ht="20.25" customHeight="1"/>
    <row r="62" spans="4:4" ht="20.25" customHeight="1"/>
    <row r="63" spans="4:4" ht="36" customHeight="1"/>
    <row r="64" spans="4:4" ht="20.25" customHeight="1"/>
    <row r="65" ht="20.25" customHeight="1"/>
    <row r="66" ht="20.25" customHeight="1"/>
    <row r="67" ht="20.25" customHeight="1"/>
    <row r="68" ht="36" customHeight="1"/>
    <row r="69" ht="20.25" customHeight="1"/>
    <row r="70" ht="20.25" customHeight="1"/>
    <row r="71" ht="20.25" customHeight="1"/>
    <row r="72" ht="20.25" customHeight="1"/>
    <row r="73" ht="36" customHeight="1"/>
    <row r="74" ht="20.25" customHeight="1"/>
    <row r="75" ht="20.25" customHeight="1"/>
    <row r="76" ht="20.25" customHeight="1"/>
    <row r="77" ht="20.25" customHeight="1"/>
    <row r="78" ht="36" customHeight="1"/>
    <row r="79" ht="20.25" customHeight="1"/>
    <row r="80" ht="20.25" customHeight="1"/>
    <row r="81" ht="20.25" customHeight="1"/>
    <row r="82" ht="20.25" customHeight="1"/>
    <row r="83" ht="36" customHeight="1"/>
    <row r="84" ht="20.25" customHeight="1"/>
    <row r="85" ht="20.25" customHeight="1"/>
    <row r="86" ht="20.25" customHeight="1"/>
    <row r="87" ht="20.25" customHeight="1"/>
    <row r="88" ht="36" customHeight="1"/>
    <row r="89" ht="20.25" customHeight="1"/>
    <row r="90" ht="20.25" customHeight="1"/>
    <row r="91" ht="20.25" customHeight="1"/>
    <row r="92" ht="20.25" customHeight="1"/>
    <row r="93" ht="36" customHeight="1"/>
    <row r="94" ht="20.25" customHeight="1"/>
    <row r="95" ht="20.25" customHeight="1"/>
    <row r="96" ht="20.25" customHeight="1"/>
    <row r="97" ht="20.25" customHeight="1"/>
    <row r="98" ht="36" customHeight="1"/>
    <row r="99" ht="20.25" customHeight="1"/>
    <row r="100" ht="20.25" customHeight="1"/>
    <row r="101" ht="20.25" customHeight="1"/>
    <row r="102" ht="20.25" customHeight="1"/>
    <row r="103" ht="36" customHeight="1"/>
    <row r="104" ht="20.25" customHeight="1"/>
    <row r="105" ht="20.25" customHeight="1"/>
    <row r="106" ht="20.25" customHeight="1"/>
    <row r="107" ht="20.25" customHeight="1"/>
    <row r="108" ht="36" customHeight="1"/>
    <row r="109" ht="20.25" customHeight="1"/>
    <row r="110" ht="20.25" customHeight="1"/>
    <row r="111" ht="20.25" customHeight="1"/>
    <row r="112" ht="20.25" customHeight="1"/>
    <row r="113" ht="36" customHeight="1"/>
    <row r="114" ht="20.25" customHeight="1"/>
    <row r="115" ht="20.25" customHeight="1"/>
    <row r="116" ht="20.25" customHeight="1"/>
    <row r="117" ht="20.25" customHeight="1"/>
    <row r="118" ht="36" customHeight="1"/>
    <row r="119" ht="20.25" customHeight="1"/>
    <row r="120" ht="20.25" customHeight="1"/>
    <row r="121" ht="20.25" customHeight="1"/>
    <row r="122" ht="20.25" customHeight="1"/>
    <row r="123" ht="36" customHeight="1"/>
    <row r="124" ht="20.25" customHeight="1"/>
    <row r="125" ht="20.25" customHeight="1"/>
    <row r="126" ht="20.25" customHeight="1"/>
    <row r="127" ht="20.25" customHeight="1"/>
    <row r="128" ht="36" customHeight="1"/>
    <row r="129" ht="20.25" customHeight="1"/>
    <row r="130" ht="20.25" customHeight="1"/>
    <row r="131" ht="20.25" customHeight="1"/>
    <row r="132" ht="20.25" customHeight="1"/>
    <row r="133" ht="36" customHeight="1"/>
    <row r="134" ht="20.25" customHeight="1"/>
    <row r="135" ht="20.25" customHeight="1"/>
    <row r="136" ht="20.25" customHeight="1"/>
    <row r="137" ht="20.25" customHeight="1"/>
    <row r="138" ht="36" customHeight="1"/>
    <row r="139" ht="20.25" customHeight="1"/>
    <row r="140" ht="20.25" customHeight="1"/>
    <row r="141" ht="20.25" customHeight="1"/>
    <row r="142" ht="20.25" customHeight="1"/>
    <row r="143" ht="36" customHeight="1"/>
    <row r="144" ht="20.25" customHeight="1"/>
    <row r="145" ht="20.25" customHeight="1"/>
    <row r="146" ht="20.25" customHeight="1"/>
    <row r="148" ht="36" customHeight="1"/>
    <row r="149" ht="20.25" customHeight="1"/>
    <row r="150" ht="20.25" customHeight="1"/>
    <row r="151" ht="20.25" customHeight="1"/>
    <row r="152" ht="20.25" customHeight="1"/>
    <row r="153" ht="36" customHeight="1"/>
    <row r="154" ht="20.25" customHeight="1"/>
    <row r="155" ht="20.25" customHeight="1"/>
    <row r="156" ht="20.25" customHeight="1"/>
  </sheetData>
  <mergeCells count="31"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  <mergeCell ref="D36:E36"/>
    <mergeCell ref="D20:E20"/>
    <mergeCell ref="D21:E21"/>
    <mergeCell ref="D22:E22"/>
    <mergeCell ref="D23:E23"/>
    <mergeCell ref="D24:E24"/>
    <mergeCell ref="D30:E30"/>
    <mergeCell ref="D31:E31"/>
    <mergeCell ref="D32:E32"/>
    <mergeCell ref="D33:E33"/>
    <mergeCell ref="D34:E34"/>
    <mergeCell ref="D35:E35"/>
    <mergeCell ref="D48:E48"/>
    <mergeCell ref="D42:E42"/>
    <mergeCell ref="D43:E43"/>
    <mergeCell ref="D44:E44"/>
    <mergeCell ref="D45:E45"/>
    <mergeCell ref="D46:E46"/>
    <mergeCell ref="D47:E47"/>
  </mergeCells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9FFA3-5742-4961-9D74-3AFA6F296057}">
  <dimension ref="C1:M156"/>
  <sheetViews>
    <sheetView showGridLines="0" zoomScale="85" zoomScaleNormal="85" workbookViewId="0">
      <selection sqref="A1:XFD1048576"/>
    </sheetView>
  </sheetViews>
  <sheetFormatPr baseColWidth="10" defaultColWidth="11.3984375" defaultRowHeight="14.25"/>
  <cols>
    <col min="1" max="2" width="7.3984375" customWidth="1"/>
    <col min="3" max="3" width="78.59765625" bestFit="1" customWidth="1"/>
    <col min="4" max="4" width="43" style="43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66" t="s">
        <v>143</v>
      </c>
      <c r="D1" s="66"/>
      <c r="E1" s="66"/>
      <c r="F1" s="66"/>
      <c r="G1" s="66"/>
      <c r="H1" s="66"/>
      <c r="I1" s="66"/>
      <c r="J1" s="66"/>
      <c r="K1" s="66"/>
    </row>
    <row r="2" spans="3:13" ht="30" customHeight="1">
      <c r="C2" s="66"/>
      <c r="D2" s="66"/>
      <c r="E2" s="66"/>
      <c r="F2" s="66"/>
      <c r="G2" s="66"/>
      <c r="H2" s="66"/>
      <c r="I2" s="66"/>
      <c r="J2" s="66"/>
      <c r="K2" s="66"/>
    </row>
    <row r="3" spans="3:13" ht="15" customHeight="1">
      <c r="C3" s="67" t="s">
        <v>77</v>
      </c>
      <c r="D3" s="67"/>
      <c r="E3" s="67"/>
      <c r="F3" s="67"/>
      <c r="G3" s="67"/>
      <c r="H3" s="67"/>
      <c r="I3" s="67"/>
      <c r="J3" s="67"/>
      <c r="K3" s="67"/>
    </row>
    <row r="4" spans="3:13" ht="15" customHeight="1">
      <c r="C4" s="67"/>
      <c r="D4" s="67"/>
      <c r="E4" s="67"/>
      <c r="F4" s="67"/>
      <c r="G4" s="67"/>
      <c r="H4" s="67"/>
      <c r="I4" s="67"/>
      <c r="J4" s="67"/>
      <c r="K4" s="67"/>
    </row>
    <row r="5" spans="3:13" ht="14.65" thickBot="1">
      <c r="C5" s="9"/>
      <c r="D5" s="42"/>
      <c r="E5" s="9"/>
      <c r="F5" s="9"/>
      <c r="G5" s="9"/>
      <c r="H5" s="9"/>
      <c r="I5" s="9"/>
      <c r="J5" s="9"/>
      <c r="K5" s="9"/>
    </row>
    <row r="6" spans="3:13" ht="16.5" customHeight="1" thickTop="1" thickBot="1">
      <c r="C6" s="13" t="s">
        <v>78</v>
      </c>
      <c r="D6" s="64" t="s">
        <v>79</v>
      </c>
      <c r="E6" s="64"/>
      <c r="F6" s="10"/>
      <c r="G6" s="10"/>
      <c r="H6" s="9"/>
      <c r="I6" s="9"/>
      <c r="J6" s="9"/>
      <c r="K6" s="9"/>
    </row>
    <row r="7" spans="3:13" ht="15" thickTop="1" thickBot="1">
      <c r="C7" s="14" t="s">
        <v>109</v>
      </c>
      <c r="D7" s="65" t="s">
        <v>144</v>
      </c>
      <c r="E7" s="65"/>
      <c r="F7" s="9"/>
      <c r="G7" s="76"/>
      <c r="H7" s="76"/>
      <c r="I7" s="9"/>
      <c r="J7" s="9"/>
      <c r="K7" s="9"/>
    </row>
    <row r="8" spans="3:13" ht="16.5" customHeight="1" thickTop="1" thickBot="1">
      <c r="C8" s="15" t="s">
        <v>86</v>
      </c>
      <c r="D8" s="77">
        <v>80207991</v>
      </c>
      <c r="E8" s="78"/>
      <c r="F8" s="11"/>
      <c r="G8" s="9"/>
      <c r="H8" s="9"/>
      <c r="I8" s="9"/>
      <c r="J8" s="9"/>
      <c r="K8" s="9"/>
    </row>
    <row r="9" spans="3:13" ht="15" thickTop="1" thickBot="1">
      <c r="C9" s="15" t="s">
        <v>87</v>
      </c>
      <c r="D9" s="77"/>
      <c r="E9" s="78"/>
      <c r="F9" s="9"/>
      <c r="H9" s="9"/>
      <c r="I9" s="9"/>
      <c r="J9" s="9"/>
      <c r="K9" s="9"/>
    </row>
    <row r="10" spans="3:13" ht="15" thickTop="1" thickBot="1">
      <c r="C10" s="15" t="s">
        <v>89</v>
      </c>
      <c r="D10" s="77">
        <f>ROUND(D8/24/1.0026,0)</f>
        <v>3333333</v>
      </c>
      <c r="E10" s="78"/>
      <c r="F10" s="9"/>
      <c r="G10" s="9"/>
      <c r="H10" s="9"/>
      <c r="I10" s="9"/>
      <c r="J10" s="9"/>
      <c r="K10" s="9"/>
    </row>
    <row r="11" spans="3:13" ht="15" thickTop="1" thickBot="1">
      <c r="C11" s="15" t="s">
        <v>90</v>
      </c>
      <c r="D11" s="77">
        <f>ROUND(D9/24/1.0026,0)</f>
        <v>0</v>
      </c>
      <c r="E11" s="78"/>
      <c r="F11" s="9"/>
      <c r="G11" s="9"/>
      <c r="H11" s="9"/>
      <c r="I11" s="9"/>
      <c r="J11" s="9"/>
      <c r="K11" s="9"/>
    </row>
    <row r="12" spans="3:13" ht="15" thickTop="1" thickBot="1">
      <c r="C12" s="15" t="s">
        <v>91</v>
      </c>
      <c r="D12" s="62">
        <f>D11/D10</f>
        <v>0</v>
      </c>
      <c r="E12" s="63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92</v>
      </c>
      <c r="D14" s="44" t="s">
        <v>111</v>
      </c>
      <c r="E14" s="44" t="s">
        <v>94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112</v>
      </c>
      <c r="D15" s="51">
        <v>42.829300000000003</v>
      </c>
      <c r="E15" s="24">
        <f>D15/100/24*365/31/1.0026</f>
        <v>0.20957197442563316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113</v>
      </c>
      <c r="D16" s="16">
        <v>0</v>
      </c>
      <c r="E16" s="17"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6.5" customHeight="1" thickTop="1" thickBot="1">
      <c r="C18" s="13" t="s">
        <v>78</v>
      </c>
      <c r="D18" s="64" t="s">
        <v>97</v>
      </c>
      <c r="E18" s="64"/>
      <c r="F18" s="9"/>
      <c r="G18" s="9"/>
      <c r="H18" s="9"/>
      <c r="I18" s="9"/>
      <c r="J18" s="9"/>
      <c r="K18" s="9"/>
    </row>
    <row r="19" spans="3:11" ht="15" thickTop="1" thickBot="1">
      <c r="C19" s="14" t="s">
        <v>109</v>
      </c>
      <c r="D19" s="65" t="s">
        <v>144</v>
      </c>
      <c r="E19" s="65"/>
      <c r="F19" s="9"/>
      <c r="G19" s="9"/>
      <c r="H19" s="9"/>
      <c r="I19" s="9"/>
      <c r="J19" s="9"/>
      <c r="K19" s="9"/>
    </row>
    <row r="20" spans="3:11" ht="15" thickTop="1" thickBot="1">
      <c r="C20" s="15" t="s">
        <v>86</v>
      </c>
      <c r="D20" s="77">
        <v>139305222</v>
      </c>
      <c r="E20" s="78"/>
      <c r="F20" s="11"/>
      <c r="G20" s="9"/>
      <c r="H20" s="9"/>
      <c r="I20" s="9"/>
      <c r="J20" s="9"/>
      <c r="K20" s="9"/>
    </row>
    <row r="21" spans="3:11" ht="15" thickTop="1" thickBot="1">
      <c r="C21" s="15" t="s">
        <v>87</v>
      </c>
      <c r="D21" s="68">
        <v>437356</v>
      </c>
      <c r="E21" s="69"/>
      <c r="F21" s="9"/>
      <c r="G21" s="11"/>
      <c r="H21" s="9"/>
      <c r="I21" s="9"/>
      <c r="J21" s="9"/>
      <c r="K21" s="9"/>
    </row>
    <row r="22" spans="3:11" ht="15" thickTop="1" thickBot="1">
      <c r="C22" s="15" t="s">
        <v>89</v>
      </c>
      <c r="D22" s="68">
        <f>ROUND(D20/24/1.0026,0)</f>
        <v>5789332</v>
      </c>
      <c r="E22" s="69"/>
      <c r="F22" s="9"/>
      <c r="G22" s="9"/>
      <c r="H22" s="9"/>
      <c r="I22" s="9"/>
      <c r="J22" s="9"/>
      <c r="K22" s="9"/>
    </row>
    <row r="23" spans="3:11" ht="15" thickTop="1" thickBot="1">
      <c r="C23" s="15" t="s">
        <v>90</v>
      </c>
      <c r="D23" s="68">
        <f>ROUND(D21/24/1.0026,0)</f>
        <v>18176</v>
      </c>
      <c r="E23" s="69"/>
      <c r="F23" s="9"/>
      <c r="G23" s="9"/>
      <c r="H23" s="9"/>
      <c r="I23" s="9"/>
      <c r="J23" s="9"/>
      <c r="K23" s="9"/>
    </row>
    <row r="24" spans="3:11" ht="15" thickTop="1" thickBot="1">
      <c r="C24" s="15" t="s">
        <v>91</v>
      </c>
      <c r="D24" s="62">
        <f>D23/D22</f>
        <v>3.1395677428760348E-3</v>
      </c>
      <c r="E24" s="63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92</v>
      </c>
      <c r="D26" s="44" t="s">
        <v>111</v>
      </c>
      <c r="E26" s="44" t="s">
        <v>94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112</v>
      </c>
      <c r="D27" s="17">
        <v>47.401600000000002</v>
      </c>
      <c r="E27" s="24">
        <f>D27/100/24*365/31/1.0026</f>
        <v>0.23194511474467458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113</v>
      </c>
      <c r="D28" s="16">
        <v>0</v>
      </c>
      <c r="E28" s="23">
        <v>0</v>
      </c>
      <c r="F28" s="9"/>
      <c r="G28" s="9"/>
      <c r="H28" s="9"/>
      <c r="I28" s="9"/>
      <c r="J28" s="9"/>
      <c r="K28" s="9"/>
    </row>
    <row r="29" spans="3:11" ht="14.65" thickTop="1">
      <c r="F29" s="9"/>
      <c r="G29" s="9"/>
      <c r="H29" s="9"/>
      <c r="I29" s="9"/>
      <c r="J29" s="9"/>
      <c r="K29" s="9"/>
    </row>
    <row r="30" spans="3:11">
      <c r="D30" s="79"/>
      <c r="E30" s="79"/>
      <c r="F30" s="9"/>
      <c r="G30" s="9"/>
      <c r="H30" s="9"/>
      <c r="I30" s="9"/>
      <c r="J30" s="9"/>
      <c r="K30" s="9"/>
    </row>
    <row r="31" spans="3:11">
      <c r="D31" s="79"/>
      <c r="E31" s="79"/>
      <c r="F31" s="9"/>
      <c r="G31" s="9"/>
      <c r="H31" s="9"/>
      <c r="I31" s="9"/>
      <c r="J31" s="9"/>
      <c r="K31" s="9"/>
    </row>
    <row r="32" spans="3:11">
      <c r="D32" s="79"/>
      <c r="E32" s="79"/>
      <c r="F32" s="11"/>
      <c r="G32" s="9"/>
      <c r="H32" s="9"/>
      <c r="I32" s="9"/>
      <c r="J32" s="9"/>
      <c r="K32" s="9"/>
    </row>
    <row r="33" spans="4:11">
      <c r="D33" s="79"/>
      <c r="E33" s="79"/>
      <c r="F33" s="9"/>
      <c r="G33" s="9"/>
      <c r="H33" s="9"/>
      <c r="I33" s="9"/>
      <c r="J33" s="9"/>
      <c r="K33" s="9"/>
    </row>
    <row r="34" spans="4:11">
      <c r="D34" s="79"/>
      <c r="E34" s="79"/>
      <c r="F34" s="9"/>
      <c r="G34" s="9"/>
      <c r="H34" s="9"/>
      <c r="I34" s="9"/>
      <c r="J34" s="9"/>
      <c r="K34" s="9"/>
    </row>
    <row r="35" spans="4:11">
      <c r="D35" s="79"/>
      <c r="E35" s="79"/>
      <c r="F35" s="9"/>
      <c r="G35" s="9"/>
      <c r="H35" s="9"/>
      <c r="I35" s="9"/>
      <c r="J35" s="9"/>
      <c r="K35" s="9"/>
    </row>
    <row r="36" spans="4:11">
      <c r="D36" s="79"/>
      <c r="E36" s="79"/>
      <c r="F36" s="9"/>
      <c r="G36" s="9"/>
      <c r="H36" s="9"/>
      <c r="I36" s="9"/>
      <c r="J36" s="9"/>
      <c r="K36" s="9"/>
    </row>
    <row r="37" spans="4:11">
      <c r="D37"/>
      <c r="F37" s="9"/>
      <c r="G37" s="9"/>
      <c r="H37" s="9"/>
      <c r="I37" s="9"/>
      <c r="J37" s="9"/>
      <c r="K37" s="9"/>
    </row>
    <row r="38" spans="4:11">
      <c r="D38"/>
      <c r="F38" s="9"/>
      <c r="G38" s="9"/>
      <c r="H38" s="9"/>
      <c r="I38" s="9"/>
      <c r="J38" s="9"/>
      <c r="K38" s="9"/>
    </row>
    <row r="39" spans="4:11">
      <c r="D39"/>
      <c r="F39" s="9"/>
      <c r="G39" s="9"/>
      <c r="H39" s="9"/>
      <c r="I39" s="9"/>
      <c r="J39" s="9"/>
      <c r="K39" s="9"/>
    </row>
    <row r="40" spans="4:11">
      <c r="D40"/>
      <c r="F40" s="9"/>
      <c r="G40" s="9"/>
      <c r="H40" s="9"/>
      <c r="I40" s="9"/>
      <c r="J40" s="9"/>
      <c r="K40" s="9"/>
    </row>
    <row r="41" spans="4:11" ht="20.25" customHeight="1">
      <c r="D41"/>
      <c r="F41" s="9"/>
      <c r="G41" s="9"/>
      <c r="H41" s="9"/>
      <c r="I41" s="9"/>
      <c r="J41" s="9"/>
      <c r="K41" s="9"/>
    </row>
    <row r="42" spans="4:11">
      <c r="D42" s="79"/>
      <c r="E42" s="79"/>
    </row>
    <row r="43" spans="4:11">
      <c r="D43" s="79"/>
      <c r="E43" s="79"/>
    </row>
    <row r="44" spans="4:11">
      <c r="D44" s="79"/>
      <c r="E44" s="79"/>
      <c r="F44" s="11"/>
    </row>
    <row r="45" spans="4:11">
      <c r="D45" s="79"/>
      <c r="E45" s="79"/>
    </row>
    <row r="46" spans="4:11">
      <c r="D46" s="79"/>
      <c r="E46" s="79"/>
    </row>
    <row r="47" spans="4:11">
      <c r="D47" s="79"/>
      <c r="E47" s="79"/>
    </row>
    <row r="48" spans="4:11">
      <c r="D48" s="79"/>
      <c r="E48" s="79"/>
    </row>
    <row r="49" spans="4:4" ht="20.25" customHeight="1">
      <c r="D49"/>
    </row>
    <row r="50" spans="4:4">
      <c r="D50"/>
    </row>
    <row r="51" spans="4:4">
      <c r="D51"/>
    </row>
    <row r="52" spans="4:4">
      <c r="D52"/>
    </row>
    <row r="54" spans="4:4" ht="20.25" customHeight="1"/>
    <row r="55" spans="4:4" ht="20.25" customHeight="1"/>
    <row r="56" spans="4:4" ht="20.25" customHeight="1"/>
    <row r="57" spans="4:4" ht="20.25" customHeight="1"/>
    <row r="58" spans="4:4" ht="36" customHeight="1"/>
    <row r="59" spans="4:4" ht="20.25" customHeight="1"/>
    <row r="60" spans="4:4" ht="20.25" customHeight="1"/>
    <row r="61" spans="4:4" ht="20.25" customHeight="1"/>
    <row r="62" spans="4:4" ht="20.25" customHeight="1"/>
    <row r="63" spans="4:4" ht="36" customHeight="1"/>
    <row r="64" spans="4:4" ht="20.25" customHeight="1"/>
    <row r="65" ht="20.25" customHeight="1"/>
    <row r="66" ht="20.25" customHeight="1"/>
    <row r="67" ht="20.25" customHeight="1"/>
    <row r="68" ht="36" customHeight="1"/>
    <row r="69" ht="20.25" customHeight="1"/>
    <row r="70" ht="20.25" customHeight="1"/>
    <row r="71" ht="20.25" customHeight="1"/>
    <row r="72" ht="20.25" customHeight="1"/>
    <row r="73" ht="36" customHeight="1"/>
    <row r="74" ht="20.25" customHeight="1"/>
    <row r="75" ht="20.25" customHeight="1"/>
    <row r="76" ht="20.25" customHeight="1"/>
    <row r="77" ht="20.25" customHeight="1"/>
    <row r="78" ht="36" customHeight="1"/>
    <row r="79" ht="20.25" customHeight="1"/>
    <row r="80" ht="20.25" customHeight="1"/>
    <row r="81" ht="20.25" customHeight="1"/>
    <row r="82" ht="20.25" customHeight="1"/>
    <row r="83" ht="36" customHeight="1"/>
    <row r="84" ht="20.25" customHeight="1"/>
    <row r="85" ht="20.25" customHeight="1"/>
    <row r="86" ht="20.25" customHeight="1"/>
    <row r="87" ht="20.25" customHeight="1"/>
    <row r="88" ht="36" customHeight="1"/>
    <row r="89" ht="20.25" customHeight="1"/>
    <row r="90" ht="20.25" customHeight="1"/>
    <row r="91" ht="20.25" customHeight="1"/>
    <row r="92" ht="20.25" customHeight="1"/>
    <row r="93" ht="36" customHeight="1"/>
    <row r="94" ht="20.25" customHeight="1"/>
    <row r="95" ht="20.25" customHeight="1"/>
    <row r="96" ht="20.25" customHeight="1"/>
    <row r="97" ht="20.25" customHeight="1"/>
    <row r="98" ht="36" customHeight="1"/>
    <row r="99" ht="20.25" customHeight="1"/>
    <row r="100" ht="20.25" customHeight="1"/>
    <row r="101" ht="20.25" customHeight="1"/>
    <row r="102" ht="20.25" customHeight="1"/>
    <row r="103" ht="36" customHeight="1"/>
    <row r="104" ht="20.25" customHeight="1"/>
    <row r="105" ht="20.25" customHeight="1"/>
    <row r="106" ht="20.25" customHeight="1"/>
    <row r="107" ht="20.25" customHeight="1"/>
    <row r="108" ht="36" customHeight="1"/>
    <row r="109" ht="20.25" customHeight="1"/>
    <row r="110" ht="20.25" customHeight="1"/>
    <row r="111" ht="20.25" customHeight="1"/>
    <row r="112" ht="20.25" customHeight="1"/>
    <row r="113" ht="36" customHeight="1"/>
    <row r="114" ht="20.25" customHeight="1"/>
    <row r="115" ht="20.25" customHeight="1"/>
    <row r="116" ht="20.25" customHeight="1"/>
    <row r="117" ht="20.25" customHeight="1"/>
    <row r="118" ht="36" customHeight="1"/>
    <row r="119" ht="20.25" customHeight="1"/>
    <row r="120" ht="20.25" customHeight="1"/>
    <row r="121" ht="20.25" customHeight="1"/>
    <row r="122" ht="20.25" customHeight="1"/>
    <row r="123" ht="36" customHeight="1"/>
    <row r="124" ht="20.25" customHeight="1"/>
    <row r="125" ht="20.25" customHeight="1"/>
    <row r="126" ht="20.25" customHeight="1"/>
    <row r="127" ht="20.25" customHeight="1"/>
    <row r="128" ht="36" customHeight="1"/>
    <row r="129" ht="20.25" customHeight="1"/>
    <row r="130" ht="20.25" customHeight="1"/>
    <row r="131" ht="20.25" customHeight="1"/>
    <row r="132" ht="20.25" customHeight="1"/>
    <row r="133" ht="36" customHeight="1"/>
    <row r="134" ht="20.25" customHeight="1"/>
    <row r="135" ht="20.25" customHeight="1"/>
    <row r="136" ht="20.25" customHeight="1"/>
    <row r="137" ht="20.25" customHeight="1"/>
    <row r="138" ht="36" customHeight="1"/>
    <row r="139" ht="20.25" customHeight="1"/>
    <row r="140" ht="20.25" customHeight="1"/>
    <row r="141" ht="20.25" customHeight="1"/>
    <row r="142" ht="20.25" customHeight="1"/>
    <row r="143" ht="36" customHeight="1"/>
    <row r="144" ht="20.25" customHeight="1"/>
    <row r="145" ht="20.25" customHeight="1"/>
    <row r="146" ht="20.25" customHeight="1"/>
    <row r="148" ht="36" customHeight="1"/>
    <row r="149" ht="20.25" customHeight="1"/>
    <row r="150" ht="20.25" customHeight="1"/>
    <row r="151" ht="20.25" customHeight="1"/>
    <row r="152" ht="20.25" customHeight="1"/>
    <row r="153" ht="36" customHeight="1"/>
    <row r="154" ht="20.25" customHeight="1"/>
    <row r="155" ht="20.25" customHeight="1"/>
    <row r="156" ht="20.25" customHeight="1"/>
  </sheetData>
  <mergeCells count="31"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  <mergeCell ref="D36:E36"/>
    <mergeCell ref="D20:E20"/>
    <mergeCell ref="D21:E21"/>
    <mergeCell ref="D22:E22"/>
    <mergeCell ref="D23:E23"/>
    <mergeCell ref="D24:E24"/>
    <mergeCell ref="D30:E30"/>
    <mergeCell ref="D31:E31"/>
    <mergeCell ref="D32:E32"/>
    <mergeCell ref="D33:E33"/>
    <mergeCell ref="D34:E34"/>
    <mergeCell ref="D35:E35"/>
    <mergeCell ref="D48:E48"/>
    <mergeCell ref="D42:E42"/>
    <mergeCell ref="D43:E43"/>
    <mergeCell ref="D44:E44"/>
    <mergeCell ref="D45:E45"/>
    <mergeCell ref="D46:E46"/>
    <mergeCell ref="D47:E47"/>
  </mergeCells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DD0FD-DDE9-4FBC-9F68-A5FD3E0B7D4A}">
  <dimension ref="C1:M156"/>
  <sheetViews>
    <sheetView showGridLines="0" zoomScale="85" zoomScaleNormal="85" workbookViewId="0">
      <selection sqref="A1:XFD1048576"/>
    </sheetView>
  </sheetViews>
  <sheetFormatPr baseColWidth="10" defaultColWidth="11.3984375" defaultRowHeight="14.25"/>
  <cols>
    <col min="1" max="2" width="7.3984375" customWidth="1"/>
    <col min="3" max="3" width="78.59765625" bestFit="1" customWidth="1"/>
    <col min="4" max="4" width="43" style="43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66" t="s">
        <v>145</v>
      </c>
      <c r="D1" s="66"/>
      <c r="E1" s="66"/>
      <c r="F1" s="66"/>
      <c r="G1" s="66"/>
      <c r="H1" s="66"/>
      <c r="I1" s="66"/>
      <c r="J1" s="66"/>
      <c r="K1" s="66"/>
    </row>
    <row r="2" spans="3:13" ht="30" customHeight="1">
      <c r="C2" s="66"/>
      <c r="D2" s="66"/>
      <c r="E2" s="66"/>
      <c r="F2" s="66"/>
      <c r="G2" s="66"/>
      <c r="H2" s="66"/>
      <c r="I2" s="66"/>
      <c r="J2" s="66"/>
      <c r="K2" s="66"/>
    </row>
    <row r="3" spans="3:13" ht="15" customHeight="1">
      <c r="C3" s="67" t="s">
        <v>77</v>
      </c>
      <c r="D3" s="67"/>
      <c r="E3" s="67"/>
      <c r="F3" s="67"/>
      <c r="G3" s="67"/>
      <c r="H3" s="67"/>
      <c r="I3" s="67"/>
      <c r="J3" s="67"/>
      <c r="K3" s="67"/>
    </row>
    <row r="4" spans="3:13" ht="15" customHeight="1">
      <c r="C4" s="67"/>
      <c r="D4" s="67"/>
      <c r="E4" s="67"/>
      <c r="F4" s="67"/>
      <c r="G4" s="67"/>
      <c r="H4" s="67"/>
      <c r="I4" s="67"/>
      <c r="J4" s="67"/>
      <c r="K4" s="67"/>
    </row>
    <row r="5" spans="3:13" ht="14.65" thickBot="1">
      <c r="C5" s="9"/>
      <c r="D5" s="42"/>
      <c r="E5" s="9"/>
      <c r="F5" s="9"/>
      <c r="G5" s="9"/>
      <c r="H5" s="9"/>
      <c r="I5" s="9"/>
      <c r="J5" s="9"/>
      <c r="K5" s="9"/>
    </row>
    <row r="6" spans="3:13" ht="16.5" customHeight="1" thickTop="1" thickBot="1">
      <c r="C6" s="13" t="s">
        <v>78</v>
      </c>
      <c r="D6" s="64" t="s">
        <v>79</v>
      </c>
      <c r="E6" s="64"/>
      <c r="F6" s="10"/>
      <c r="G6" s="10"/>
      <c r="H6" s="9"/>
      <c r="I6" s="9"/>
      <c r="J6" s="9"/>
      <c r="K6" s="9"/>
    </row>
    <row r="7" spans="3:13" ht="15" thickTop="1" thickBot="1">
      <c r="C7" s="14" t="s">
        <v>109</v>
      </c>
      <c r="D7" s="65" t="s">
        <v>146</v>
      </c>
      <c r="E7" s="65"/>
      <c r="F7" s="9"/>
      <c r="G7" s="76"/>
      <c r="H7" s="76"/>
      <c r="I7" s="9"/>
      <c r="J7" s="9"/>
      <c r="K7" s="9"/>
    </row>
    <row r="8" spans="3:13" ht="16.5" customHeight="1" thickTop="1" thickBot="1">
      <c r="C8" s="15" t="s">
        <v>86</v>
      </c>
      <c r="D8" s="77">
        <v>80207991</v>
      </c>
      <c r="E8" s="78"/>
      <c r="F8" s="11"/>
      <c r="G8" s="9"/>
      <c r="H8" s="9"/>
      <c r="I8" s="9"/>
      <c r="J8" s="9"/>
      <c r="K8" s="9"/>
    </row>
    <row r="9" spans="3:13" ht="15" thickTop="1" thickBot="1">
      <c r="C9" s="15" t="s">
        <v>87</v>
      </c>
      <c r="D9" s="77"/>
      <c r="E9" s="78"/>
      <c r="F9" s="9"/>
      <c r="H9" s="9"/>
      <c r="I9" s="9"/>
      <c r="J9" s="9"/>
      <c r="K9" s="9"/>
    </row>
    <row r="10" spans="3:13" ht="15" thickTop="1" thickBot="1">
      <c r="C10" s="15" t="s">
        <v>89</v>
      </c>
      <c r="D10" s="77">
        <f>ROUND(D8/24/1.0026,0)</f>
        <v>3333333</v>
      </c>
      <c r="E10" s="78"/>
      <c r="F10" s="9"/>
      <c r="G10" s="9"/>
      <c r="H10" s="9"/>
      <c r="I10" s="9"/>
      <c r="J10" s="9"/>
      <c r="K10" s="9"/>
    </row>
    <row r="11" spans="3:13" ht="15" thickTop="1" thickBot="1">
      <c r="C11" s="15" t="s">
        <v>90</v>
      </c>
      <c r="D11" s="77">
        <f>ROUND(D9/24/1.0026,0)</f>
        <v>0</v>
      </c>
      <c r="E11" s="78"/>
      <c r="F11" s="9"/>
      <c r="G11" s="9"/>
      <c r="H11" s="9"/>
      <c r="I11" s="9"/>
      <c r="J11" s="9"/>
      <c r="K11" s="9"/>
    </row>
    <row r="12" spans="3:13" ht="15" thickTop="1" thickBot="1">
      <c r="C12" s="15" t="s">
        <v>91</v>
      </c>
      <c r="D12" s="62">
        <f>D11/D10</f>
        <v>0</v>
      </c>
      <c r="E12" s="63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92</v>
      </c>
      <c r="D14" s="44" t="s">
        <v>111</v>
      </c>
      <c r="E14" s="44" t="s">
        <v>94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112</v>
      </c>
      <c r="D15" s="51">
        <v>41.447699999999998</v>
      </c>
      <c r="E15" s="24">
        <f>D15/100/24*365/30/1.0026</f>
        <v>0.20957192549371634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113</v>
      </c>
      <c r="D16" s="16">
        <v>0</v>
      </c>
      <c r="E16" s="17"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6.5" customHeight="1" thickTop="1" thickBot="1">
      <c r="C18" s="13" t="s">
        <v>78</v>
      </c>
      <c r="D18" s="64" t="s">
        <v>97</v>
      </c>
      <c r="E18" s="64"/>
      <c r="F18" s="9"/>
      <c r="G18" s="9"/>
      <c r="H18" s="9"/>
      <c r="I18" s="9"/>
      <c r="J18" s="9"/>
      <c r="K18" s="9"/>
    </row>
    <row r="19" spans="3:11" ht="15" thickTop="1" thickBot="1">
      <c r="C19" s="14" t="s">
        <v>109</v>
      </c>
      <c r="D19" s="65" t="s">
        <v>146</v>
      </c>
      <c r="E19" s="65"/>
      <c r="F19" s="9"/>
      <c r="G19" s="9"/>
      <c r="H19" s="9"/>
      <c r="I19" s="9"/>
      <c r="J19" s="9"/>
      <c r="K19" s="9"/>
    </row>
    <row r="20" spans="3:11" ht="15" thickTop="1" thickBot="1">
      <c r="C20" s="15" t="s">
        <v>86</v>
      </c>
      <c r="D20" s="77">
        <v>139305222</v>
      </c>
      <c r="E20" s="78"/>
      <c r="F20" s="11"/>
      <c r="G20" s="9"/>
      <c r="H20" s="9"/>
      <c r="I20" s="9"/>
      <c r="J20" s="9"/>
      <c r="K20" s="9"/>
    </row>
    <row r="21" spans="3:11" ht="15" thickTop="1" thickBot="1">
      <c r="C21" s="15" t="s">
        <v>87</v>
      </c>
      <c r="D21" s="68">
        <v>881620</v>
      </c>
      <c r="E21" s="69"/>
      <c r="F21" s="9"/>
      <c r="G21" s="11"/>
      <c r="H21" s="9"/>
      <c r="I21" s="9"/>
      <c r="J21" s="9"/>
      <c r="K21" s="9"/>
    </row>
    <row r="22" spans="3:11" ht="15" thickTop="1" thickBot="1">
      <c r="C22" s="15" t="s">
        <v>89</v>
      </c>
      <c r="D22" s="68">
        <f>ROUND(D20/24/1.0026,0)</f>
        <v>5789332</v>
      </c>
      <c r="E22" s="69"/>
      <c r="F22" s="9"/>
      <c r="G22" s="9"/>
      <c r="H22" s="9"/>
      <c r="I22" s="9"/>
      <c r="J22" s="9"/>
      <c r="K22" s="9"/>
    </row>
    <row r="23" spans="3:11" ht="15" thickTop="1" thickBot="1">
      <c r="C23" s="15" t="s">
        <v>90</v>
      </c>
      <c r="D23" s="68">
        <f>ROUND(D21/24/1.0026,0)</f>
        <v>36639</v>
      </c>
      <c r="E23" s="69"/>
      <c r="F23" s="9"/>
      <c r="G23" s="9"/>
      <c r="H23" s="9"/>
      <c r="I23" s="9"/>
      <c r="J23" s="9"/>
      <c r="K23" s="9"/>
    </row>
    <row r="24" spans="3:11" ht="15" thickTop="1" thickBot="1">
      <c r="C24" s="15" t="s">
        <v>91</v>
      </c>
      <c r="D24" s="62">
        <f>D23/D22</f>
        <v>6.3287094262343222E-3</v>
      </c>
      <c r="E24" s="63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92</v>
      </c>
      <c r="D26" s="44" t="s">
        <v>111</v>
      </c>
      <c r="E26" s="44" t="s">
        <v>94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112</v>
      </c>
      <c r="D27" s="17">
        <v>45.872500000000002</v>
      </c>
      <c r="E27" s="24">
        <f>D27/100/24*365/30/1.0026</f>
        <v>0.23194503319147997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113</v>
      </c>
      <c r="D28" s="16">
        <v>0</v>
      </c>
      <c r="E28" s="23">
        <v>0</v>
      </c>
      <c r="F28" s="9"/>
      <c r="G28" s="9"/>
      <c r="H28" s="9"/>
      <c r="I28" s="9"/>
      <c r="J28" s="9"/>
      <c r="K28" s="9"/>
    </row>
    <row r="29" spans="3:11" ht="14.65" thickTop="1">
      <c r="F29" s="9"/>
      <c r="G29" s="9"/>
      <c r="H29" s="9"/>
      <c r="I29" s="9"/>
      <c r="J29" s="9"/>
      <c r="K29" s="9"/>
    </row>
    <row r="30" spans="3:11">
      <c r="D30" s="79"/>
      <c r="E30" s="79"/>
      <c r="F30" s="9"/>
      <c r="G30" s="9"/>
      <c r="H30" s="9"/>
      <c r="I30" s="9"/>
      <c r="J30" s="9"/>
      <c r="K30" s="9"/>
    </row>
    <row r="31" spans="3:11">
      <c r="D31" s="79"/>
      <c r="E31" s="79"/>
      <c r="F31" s="9"/>
      <c r="G31" s="9"/>
      <c r="H31" s="9"/>
      <c r="I31" s="9"/>
      <c r="J31" s="9"/>
      <c r="K31" s="9"/>
    </row>
    <row r="32" spans="3:11">
      <c r="D32" s="79"/>
      <c r="E32" s="79"/>
      <c r="F32" s="11"/>
      <c r="G32" s="9"/>
      <c r="H32" s="9"/>
      <c r="I32" s="9"/>
      <c r="J32" s="9"/>
      <c r="K32" s="9"/>
    </row>
    <row r="33" spans="4:11">
      <c r="D33" s="79"/>
      <c r="E33" s="79"/>
      <c r="F33" s="9"/>
      <c r="G33" s="9"/>
      <c r="H33" s="9"/>
      <c r="I33" s="9"/>
      <c r="J33" s="9"/>
      <c r="K33" s="9"/>
    </row>
    <row r="34" spans="4:11">
      <c r="D34" s="79"/>
      <c r="E34" s="79"/>
      <c r="F34" s="9"/>
      <c r="G34" s="9"/>
      <c r="H34" s="9"/>
      <c r="I34" s="9"/>
      <c r="J34" s="9"/>
      <c r="K34" s="9"/>
    </row>
    <row r="35" spans="4:11">
      <c r="D35" s="79"/>
      <c r="E35" s="79"/>
      <c r="F35" s="9"/>
      <c r="G35" s="9"/>
      <c r="H35" s="9"/>
      <c r="I35" s="9"/>
      <c r="J35" s="9"/>
      <c r="K35" s="9"/>
    </row>
    <row r="36" spans="4:11">
      <c r="D36" s="79"/>
      <c r="E36" s="79"/>
      <c r="F36" s="9"/>
      <c r="G36" s="9"/>
      <c r="H36" s="9"/>
      <c r="I36" s="9"/>
      <c r="J36" s="9"/>
      <c r="K36" s="9"/>
    </row>
    <row r="37" spans="4:11">
      <c r="D37"/>
      <c r="F37" s="9"/>
      <c r="G37" s="9"/>
      <c r="H37" s="9"/>
      <c r="I37" s="9"/>
      <c r="J37" s="9"/>
      <c r="K37" s="9"/>
    </row>
    <row r="38" spans="4:11">
      <c r="D38"/>
      <c r="F38" s="9"/>
      <c r="G38" s="9"/>
      <c r="H38" s="9"/>
      <c r="I38" s="9"/>
      <c r="J38" s="9"/>
      <c r="K38" s="9"/>
    </row>
    <row r="39" spans="4:11">
      <c r="D39"/>
      <c r="F39" s="9"/>
      <c r="G39" s="9"/>
      <c r="H39" s="9"/>
      <c r="I39" s="9"/>
      <c r="J39" s="9"/>
      <c r="K39" s="9"/>
    </row>
    <row r="40" spans="4:11">
      <c r="D40"/>
      <c r="F40" s="9"/>
      <c r="G40" s="9"/>
      <c r="H40" s="9"/>
      <c r="I40" s="9"/>
      <c r="J40" s="9"/>
      <c r="K40" s="9"/>
    </row>
    <row r="41" spans="4:11" ht="20.25" customHeight="1">
      <c r="D41"/>
      <c r="F41" s="9"/>
      <c r="G41" s="9"/>
      <c r="H41" s="9"/>
      <c r="I41" s="9"/>
      <c r="J41" s="9"/>
      <c r="K41" s="9"/>
    </row>
    <row r="42" spans="4:11">
      <c r="D42" s="79"/>
      <c r="E42" s="79"/>
    </row>
    <row r="43" spans="4:11">
      <c r="D43" s="79"/>
      <c r="E43" s="79"/>
    </row>
    <row r="44" spans="4:11">
      <c r="D44" s="79"/>
      <c r="E44" s="79"/>
      <c r="F44" s="11"/>
    </row>
    <row r="45" spans="4:11">
      <c r="D45" s="79"/>
      <c r="E45" s="79"/>
    </row>
    <row r="46" spans="4:11">
      <c r="D46" s="79"/>
      <c r="E46" s="79"/>
    </row>
    <row r="47" spans="4:11">
      <c r="D47" s="79"/>
      <c r="E47" s="79"/>
    </row>
    <row r="48" spans="4:11">
      <c r="D48" s="79"/>
      <c r="E48" s="79"/>
    </row>
    <row r="49" spans="4:4" ht="20.25" customHeight="1">
      <c r="D49"/>
    </row>
    <row r="50" spans="4:4">
      <c r="D50"/>
    </row>
    <row r="51" spans="4:4">
      <c r="D51"/>
    </row>
    <row r="52" spans="4:4">
      <c r="D52"/>
    </row>
    <row r="54" spans="4:4" ht="20.25" customHeight="1"/>
    <row r="55" spans="4:4" ht="20.25" customHeight="1"/>
    <row r="56" spans="4:4" ht="20.25" customHeight="1"/>
    <row r="57" spans="4:4" ht="20.25" customHeight="1"/>
    <row r="58" spans="4:4" ht="36" customHeight="1"/>
    <row r="59" spans="4:4" ht="20.25" customHeight="1"/>
    <row r="60" spans="4:4" ht="20.25" customHeight="1"/>
    <row r="61" spans="4:4" ht="20.25" customHeight="1"/>
    <row r="62" spans="4:4" ht="20.25" customHeight="1"/>
    <row r="63" spans="4:4" ht="36" customHeight="1"/>
    <row r="64" spans="4:4" ht="20.25" customHeight="1"/>
    <row r="65" ht="20.25" customHeight="1"/>
    <row r="66" ht="20.25" customHeight="1"/>
    <row r="67" ht="20.25" customHeight="1"/>
    <row r="68" ht="36" customHeight="1"/>
    <row r="69" ht="20.25" customHeight="1"/>
    <row r="70" ht="20.25" customHeight="1"/>
    <row r="71" ht="20.25" customHeight="1"/>
    <row r="72" ht="20.25" customHeight="1"/>
    <row r="73" ht="36" customHeight="1"/>
    <row r="74" ht="20.25" customHeight="1"/>
    <row r="75" ht="20.25" customHeight="1"/>
    <row r="76" ht="20.25" customHeight="1"/>
    <row r="77" ht="20.25" customHeight="1"/>
    <row r="78" ht="36" customHeight="1"/>
    <row r="79" ht="20.25" customHeight="1"/>
    <row r="80" ht="20.25" customHeight="1"/>
    <row r="81" ht="20.25" customHeight="1"/>
    <row r="82" ht="20.25" customHeight="1"/>
    <row r="83" ht="36" customHeight="1"/>
    <row r="84" ht="20.25" customHeight="1"/>
    <row r="85" ht="20.25" customHeight="1"/>
    <row r="86" ht="20.25" customHeight="1"/>
    <row r="87" ht="20.25" customHeight="1"/>
    <row r="88" ht="36" customHeight="1"/>
    <row r="89" ht="20.25" customHeight="1"/>
    <row r="90" ht="20.25" customHeight="1"/>
    <row r="91" ht="20.25" customHeight="1"/>
    <row r="92" ht="20.25" customHeight="1"/>
    <row r="93" ht="36" customHeight="1"/>
    <row r="94" ht="20.25" customHeight="1"/>
    <row r="95" ht="20.25" customHeight="1"/>
    <row r="96" ht="20.25" customHeight="1"/>
    <row r="97" ht="20.25" customHeight="1"/>
    <row r="98" ht="36" customHeight="1"/>
    <row r="99" ht="20.25" customHeight="1"/>
    <row r="100" ht="20.25" customHeight="1"/>
    <row r="101" ht="20.25" customHeight="1"/>
    <row r="102" ht="20.25" customHeight="1"/>
    <row r="103" ht="36" customHeight="1"/>
    <row r="104" ht="20.25" customHeight="1"/>
    <row r="105" ht="20.25" customHeight="1"/>
    <row r="106" ht="20.25" customHeight="1"/>
    <row r="107" ht="20.25" customHeight="1"/>
    <row r="108" ht="36" customHeight="1"/>
    <row r="109" ht="20.25" customHeight="1"/>
    <row r="110" ht="20.25" customHeight="1"/>
    <row r="111" ht="20.25" customHeight="1"/>
    <row r="112" ht="20.25" customHeight="1"/>
    <row r="113" ht="36" customHeight="1"/>
    <row r="114" ht="20.25" customHeight="1"/>
    <row r="115" ht="20.25" customHeight="1"/>
    <row r="116" ht="20.25" customHeight="1"/>
    <row r="117" ht="20.25" customHeight="1"/>
    <row r="118" ht="36" customHeight="1"/>
    <row r="119" ht="20.25" customHeight="1"/>
    <row r="120" ht="20.25" customHeight="1"/>
    <row r="121" ht="20.25" customHeight="1"/>
    <row r="122" ht="20.25" customHeight="1"/>
    <row r="123" ht="36" customHeight="1"/>
    <row r="124" ht="20.25" customHeight="1"/>
    <row r="125" ht="20.25" customHeight="1"/>
    <row r="126" ht="20.25" customHeight="1"/>
    <row r="127" ht="20.25" customHeight="1"/>
    <row r="128" ht="36" customHeight="1"/>
    <row r="129" ht="20.25" customHeight="1"/>
    <row r="130" ht="20.25" customHeight="1"/>
    <row r="131" ht="20.25" customHeight="1"/>
    <row r="132" ht="20.25" customHeight="1"/>
    <row r="133" ht="36" customHeight="1"/>
    <row r="134" ht="20.25" customHeight="1"/>
    <row r="135" ht="20.25" customHeight="1"/>
    <row r="136" ht="20.25" customHeight="1"/>
    <row r="137" ht="20.25" customHeight="1"/>
    <row r="138" ht="36" customHeight="1"/>
    <row r="139" ht="20.25" customHeight="1"/>
    <row r="140" ht="20.25" customHeight="1"/>
    <row r="141" ht="20.25" customHeight="1"/>
    <row r="142" ht="20.25" customHeight="1"/>
    <row r="143" ht="36" customHeight="1"/>
    <row r="144" ht="20.25" customHeight="1"/>
    <row r="145" ht="20.25" customHeight="1"/>
    <row r="146" ht="20.25" customHeight="1"/>
    <row r="148" ht="36" customHeight="1"/>
    <row r="149" ht="20.25" customHeight="1"/>
    <row r="150" ht="20.25" customHeight="1"/>
    <row r="151" ht="20.25" customHeight="1"/>
    <row r="152" ht="20.25" customHeight="1"/>
    <row r="153" ht="36" customHeight="1"/>
    <row r="154" ht="20.25" customHeight="1"/>
    <row r="155" ht="20.25" customHeight="1"/>
    <row r="156" ht="20.25" customHeight="1"/>
  </sheetData>
  <mergeCells count="31"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  <mergeCell ref="D36:E36"/>
    <mergeCell ref="D20:E20"/>
    <mergeCell ref="D21:E21"/>
    <mergeCell ref="D22:E22"/>
    <mergeCell ref="D23:E23"/>
    <mergeCell ref="D24:E24"/>
    <mergeCell ref="D30:E30"/>
    <mergeCell ref="D31:E31"/>
    <mergeCell ref="D32:E32"/>
    <mergeCell ref="D33:E33"/>
    <mergeCell ref="D34:E34"/>
    <mergeCell ref="D35:E35"/>
    <mergeCell ref="D48:E48"/>
    <mergeCell ref="D42:E42"/>
    <mergeCell ref="D43:E43"/>
    <mergeCell ref="D44:E44"/>
    <mergeCell ref="D45:E45"/>
    <mergeCell ref="D46:E46"/>
    <mergeCell ref="D47:E47"/>
  </mergeCells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AAC20-E701-467A-B094-7A2735A63960}">
  <dimension ref="A1:I66"/>
  <sheetViews>
    <sheetView showGridLines="0" topLeftCell="F1" zoomScale="90" zoomScaleNormal="90" workbookViewId="0">
      <selection activeCell="D6" sqref="D6:I6"/>
    </sheetView>
  </sheetViews>
  <sheetFormatPr baseColWidth="10" defaultColWidth="11.3984375" defaultRowHeight="14.25"/>
  <cols>
    <col min="3" max="3" width="75.3984375" customWidth="1"/>
    <col min="4" max="8" width="30.265625" customWidth="1"/>
    <col min="9" max="9" width="30.265625" style="9" customWidth="1"/>
    <col min="10" max="10" width="14.265625" style="9" bestFit="1" customWidth="1"/>
    <col min="11" max="12" width="11.3984375" style="9"/>
    <col min="13" max="13" width="16.3984375" style="9" bestFit="1" customWidth="1"/>
    <col min="14" max="15" width="11.3984375" style="9"/>
    <col min="16" max="16" width="16.3984375" style="9" bestFit="1" customWidth="1"/>
    <col min="17" max="16384" width="11.3984375" style="9"/>
  </cols>
  <sheetData>
    <row r="1" spans="3:9" s="9" customFormat="1" ht="19.5" customHeight="1">
      <c r="C1" s="59" t="s">
        <v>147</v>
      </c>
      <c r="D1" s="59"/>
      <c r="E1" s="59"/>
      <c r="F1" s="59"/>
      <c r="G1" s="59"/>
      <c r="H1" s="59"/>
      <c r="I1" s="59"/>
    </row>
    <row r="2" spans="3:9" s="9" customFormat="1" ht="29.25" customHeight="1">
      <c r="C2" s="59"/>
      <c r="D2" s="59"/>
      <c r="E2" s="59"/>
      <c r="F2" s="59"/>
      <c r="G2" s="59"/>
      <c r="H2" s="59"/>
      <c r="I2" s="59"/>
    </row>
    <row r="3" spans="3:9" s="9" customFormat="1" ht="14.25" customHeight="1">
      <c r="C3" s="67" t="s">
        <v>77</v>
      </c>
      <c r="D3" s="67"/>
      <c r="E3" s="67"/>
      <c r="F3" s="67"/>
      <c r="G3" s="67"/>
      <c r="H3" s="67"/>
      <c r="I3" s="67"/>
    </row>
    <row r="4" spans="3:9" s="9" customFormat="1" ht="14.25" customHeight="1">
      <c r="C4" s="67"/>
      <c r="D4" s="67"/>
      <c r="E4" s="67"/>
      <c r="F4" s="67"/>
      <c r="G4" s="67"/>
      <c r="H4" s="67"/>
      <c r="I4" s="67"/>
    </row>
    <row r="5" spans="3:9" s="9" customFormat="1" ht="13.5"/>
    <row r="6" spans="3:9" s="9" customFormat="1" ht="16.5" customHeight="1" thickBot="1">
      <c r="C6" s="13" t="s">
        <v>78</v>
      </c>
      <c r="D6" s="72" t="s">
        <v>79</v>
      </c>
      <c r="E6" s="72"/>
      <c r="F6" s="72"/>
      <c r="G6" s="72"/>
      <c r="H6" s="72"/>
      <c r="I6" s="73"/>
    </row>
    <row r="7" spans="3:9" s="9" customFormat="1" thickTop="1" thickBot="1">
      <c r="C7" s="14" t="s">
        <v>99</v>
      </c>
      <c r="D7" s="70" t="s">
        <v>101</v>
      </c>
      <c r="E7" s="71"/>
      <c r="F7" s="70" t="s">
        <v>102</v>
      </c>
      <c r="G7" s="71"/>
      <c r="H7" s="70" t="s">
        <v>103</v>
      </c>
      <c r="I7" s="71"/>
    </row>
    <row r="8" spans="3:9" s="9" customFormat="1" thickTop="1" thickBot="1">
      <c r="C8" s="15" t="s">
        <v>86</v>
      </c>
      <c r="D8" s="68">
        <v>80207991</v>
      </c>
      <c r="E8" s="69"/>
      <c r="F8" s="68">
        <v>80207991</v>
      </c>
      <c r="G8" s="69"/>
      <c r="H8" s="68">
        <v>80207991</v>
      </c>
      <c r="I8" s="69"/>
    </row>
    <row r="9" spans="3:9" s="9" customFormat="1" thickTop="1" thickBot="1">
      <c r="C9" s="15" t="s">
        <v>87</v>
      </c>
      <c r="D9" s="68">
        <v>0</v>
      </c>
      <c r="E9" s="69"/>
      <c r="F9" s="68">
        <v>0</v>
      </c>
      <c r="G9" s="69"/>
      <c r="H9" s="68">
        <v>0</v>
      </c>
      <c r="I9" s="69"/>
    </row>
    <row r="10" spans="3:9" s="9" customFormat="1" thickTop="1" thickBot="1">
      <c r="C10" s="15" t="s">
        <v>89</v>
      </c>
      <c r="D10" s="68">
        <f t="shared" ref="D10" si="0">D8/1.0026/24</f>
        <v>3333332.9593058047</v>
      </c>
      <c r="E10" s="69"/>
      <c r="F10" s="68">
        <f>F8/1.0026/24</f>
        <v>3333332.9593058047</v>
      </c>
      <c r="G10" s="69"/>
      <c r="H10" s="68">
        <f>H8/1.0026/24</f>
        <v>3333332.9593058047</v>
      </c>
      <c r="I10" s="69"/>
    </row>
    <row r="11" spans="3:9" s="9" customFormat="1" thickTop="1" thickBot="1">
      <c r="C11" s="15" t="s">
        <v>90</v>
      </c>
      <c r="D11" s="68">
        <f t="shared" ref="D11" si="1">D9/24/1.0026</f>
        <v>0</v>
      </c>
      <c r="E11" s="69"/>
      <c r="F11" s="68">
        <f>F9/24/1.0026</f>
        <v>0</v>
      </c>
      <c r="G11" s="69"/>
      <c r="H11" s="68">
        <f>H9/24/1.0026</f>
        <v>0</v>
      </c>
      <c r="I11" s="69"/>
    </row>
    <row r="12" spans="3:9" s="9" customFormat="1" thickTop="1" thickBot="1">
      <c r="C12" s="15" t="s">
        <v>91</v>
      </c>
      <c r="D12" s="62">
        <f t="shared" ref="D12" si="2">D11/D10</f>
        <v>0</v>
      </c>
      <c r="E12" s="63"/>
      <c r="F12" s="62">
        <f t="shared" ref="F12" si="3">F11/F10</f>
        <v>0</v>
      </c>
      <c r="G12" s="63"/>
      <c r="H12" s="62">
        <f t="shared" ref="H12" si="4">H11/H10</f>
        <v>0</v>
      </c>
      <c r="I12" s="63"/>
    </row>
    <row r="13" spans="3:9" s="9" customFormat="1" ht="14.65" thickTop="1">
      <c r="C13"/>
    </row>
    <row r="14" spans="3:9" s="9" customFormat="1" ht="14.65" thickBot="1">
      <c r="C14"/>
      <c r="D14"/>
      <c r="E14"/>
      <c r="F14"/>
      <c r="G14"/>
      <c r="I14" s="11"/>
    </row>
    <row r="15" spans="3:9" s="9" customFormat="1" ht="15" thickTop="1" thickBot="1">
      <c r="C15"/>
      <c r="D15" s="70" t="s">
        <v>101</v>
      </c>
      <c r="E15" s="71"/>
      <c r="F15" s="70" t="s">
        <v>102</v>
      </c>
      <c r="G15" s="71"/>
      <c r="H15" s="70" t="s">
        <v>103</v>
      </c>
      <c r="I15" s="71"/>
    </row>
    <row r="16" spans="3:9" s="9" customFormat="1" ht="41.25" thickTop="1" thickBot="1">
      <c r="C16" s="15" t="s">
        <v>92</v>
      </c>
      <c r="D16" s="44" t="s">
        <v>104</v>
      </c>
      <c r="E16" s="44" t="s">
        <v>118</v>
      </c>
      <c r="F16" s="44" t="s">
        <v>104</v>
      </c>
      <c r="G16" s="44" t="s">
        <v>118</v>
      </c>
      <c r="H16" s="44" t="s">
        <v>104</v>
      </c>
      <c r="I16" s="44" t="s">
        <v>118</v>
      </c>
    </row>
    <row r="17" spans="3:9" s="9" customFormat="1" thickTop="1" thickBot="1">
      <c r="C17" s="15" t="s">
        <v>106</v>
      </c>
      <c r="D17" s="22">
        <v>114.7782</v>
      </c>
      <c r="E17" s="24">
        <f>D17/100/24*365/90/1.0026</f>
        <v>0.19345093035884481</v>
      </c>
      <c r="F17" s="54">
        <v>116.0536</v>
      </c>
      <c r="G17" s="24">
        <f>F17/100/24*365/91/1.0026</f>
        <v>0.19345107482450391</v>
      </c>
      <c r="H17" s="22">
        <v>117.3289</v>
      </c>
      <c r="I17" s="24">
        <f>H17/100/24*365/92/1.0026</f>
        <v>0.19345105127032036</v>
      </c>
    </row>
    <row r="18" spans="3:9" s="9" customFormat="1" thickTop="1" thickBot="1">
      <c r="C18" s="15" t="s">
        <v>107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</row>
    <row r="19" spans="3:9" s="9" customFormat="1" ht="13.9" thickTop="1"/>
    <row r="20" spans="3:9" s="9" customFormat="1" ht="13.5"/>
    <row r="21" spans="3:9" s="9" customFormat="1" ht="16.5" customHeight="1">
      <c r="C21"/>
    </row>
    <row r="22" spans="3:9" s="9" customFormat="1" ht="16.5" customHeight="1" thickBot="1">
      <c r="C22" s="13" t="s">
        <v>78</v>
      </c>
      <c r="D22" s="72" t="s">
        <v>97</v>
      </c>
      <c r="E22" s="72"/>
      <c r="F22" s="72"/>
      <c r="G22" s="72"/>
      <c r="H22" s="72"/>
      <c r="I22" s="73"/>
    </row>
    <row r="23" spans="3:9" s="9" customFormat="1" thickTop="1" thickBot="1">
      <c r="C23" s="14" t="s">
        <v>99</v>
      </c>
      <c r="D23" s="70" t="s">
        <v>101</v>
      </c>
      <c r="E23" s="71"/>
      <c r="F23" s="70" t="s">
        <v>102</v>
      </c>
      <c r="G23" s="71"/>
      <c r="H23" s="70" t="s">
        <v>103</v>
      </c>
      <c r="I23" s="71"/>
    </row>
    <row r="24" spans="3:9" s="9" customFormat="1" thickTop="1" thickBot="1">
      <c r="C24" s="15" t="s">
        <v>86</v>
      </c>
      <c r="D24" s="68">
        <v>141045751</v>
      </c>
      <c r="E24" s="69"/>
      <c r="F24" s="80">
        <v>141045751</v>
      </c>
      <c r="G24" s="69"/>
      <c r="H24" s="80">
        <v>141045751</v>
      </c>
      <c r="I24" s="69"/>
    </row>
    <row r="25" spans="3:9" s="9" customFormat="1" thickTop="1" thickBot="1">
      <c r="C25" s="15" t="s">
        <v>87</v>
      </c>
      <c r="D25" s="68">
        <v>1854609</v>
      </c>
      <c r="E25" s="69"/>
      <c r="F25" s="68">
        <v>0</v>
      </c>
      <c r="G25" s="69"/>
      <c r="H25" s="68">
        <v>0</v>
      </c>
      <c r="I25" s="69"/>
    </row>
    <row r="26" spans="3:9" s="9" customFormat="1" thickTop="1" thickBot="1">
      <c r="C26" s="15" t="s">
        <v>89</v>
      </c>
      <c r="D26" s="68">
        <f t="shared" ref="D26" si="5">D24/1.0026/24</f>
        <v>5861665.9601702243</v>
      </c>
      <c r="E26" s="69"/>
      <c r="F26" s="68">
        <f t="shared" ref="F26" si="6">F24/1.0026/24</f>
        <v>5861665.9601702243</v>
      </c>
      <c r="G26" s="69"/>
      <c r="H26" s="68">
        <f t="shared" ref="H26" si="7">H24/1.0026/24</f>
        <v>5861665.9601702243</v>
      </c>
      <c r="I26" s="69"/>
    </row>
    <row r="27" spans="3:9" s="9" customFormat="1" thickTop="1" thickBot="1">
      <c r="C27" s="15" t="s">
        <v>90</v>
      </c>
      <c r="D27" s="68">
        <f t="shared" ref="D27" si="8">D25/24/1.0026</f>
        <v>77074.980051865161</v>
      </c>
      <c r="E27" s="69"/>
      <c r="F27" s="68">
        <f t="shared" ref="F27" si="9">F25/24/1.0026</f>
        <v>0</v>
      </c>
      <c r="G27" s="69"/>
      <c r="H27" s="68">
        <f t="shared" ref="H27" si="10">H25/24/1.0026</f>
        <v>0</v>
      </c>
      <c r="I27" s="69"/>
    </row>
    <row r="28" spans="3:9" s="9" customFormat="1" thickTop="1" thickBot="1">
      <c r="C28" s="15" t="s">
        <v>91</v>
      </c>
      <c r="D28" s="62">
        <f t="shared" ref="D28" si="11">D27/D26</f>
        <v>1.3148988798677106E-2</v>
      </c>
      <c r="E28" s="63"/>
      <c r="F28" s="62">
        <f t="shared" ref="F28" si="12">F27/F26</f>
        <v>0</v>
      </c>
      <c r="G28" s="63"/>
      <c r="H28" s="62">
        <f t="shared" ref="H28" si="13">H27/H26</f>
        <v>0</v>
      </c>
      <c r="I28" s="63"/>
    </row>
    <row r="29" spans="3:9" s="9" customFormat="1" ht="14.65" thickTop="1">
      <c r="C29"/>
    </row>
    <row r="30" spans="3:9" s="9" customFormat="1" ht="13.9" thickBot="1"/>
    <row r="31" spans="3:9" s="9" customFormat="1" thickTop="1" thickBot="1">
      <c r="D31" s="70" t="s">
        <v>101</v>
      </c>
      <c r="E31" s="71"/>
      <c r="F31" s="70" t="s">
        <v>102</v>
      </c>
      <c r="G31" s="71"/>
      <c r="H31" s="70" t="s">
        <v>103</v>
      </c>
      <c r="I31" s="71"/>
    </row>
    <row r="32" spans="3:9" s="9" customFormat="1" ht="41.25" thickTop="1" thickBot="1">
      <c r="C32" s="15" t="s">
        <v>92</v>
      </c>
      <c r="D32" s="44" t="s">
        <v>104</v>
      </c>
      <c r="E32" s="44" t="s">
        <v>118</v>
      </c>
      <c r="F32" s="44" t="s">
        <v>104</v>
      </c>
      <c r="G32" s="44" t="s">
        <v>118</v>
      </c>
      <c r="H32" s="44" t="s">
        <v>104</v>
      </c>
      <c r="I32" s="44" t="s">
        <v>118</v>
      </c>
    </row>
    <row r="33" spans="1:9" thickTop="1" thickBot="1">
      <c r="A33" s="9"/>
      <c r="B33" s="9"/>
      <c r="C33" s="15" t="s">
        <v>106</v>
      </c>
      <c r="D33" s="22">
        <v>127.03149999999999</v>
      </c>
      <c r="E33" s="24">
        <f>D33/100/24*365/90/1.0026</f>
        <v>0.21410304273703187</v>
      </c>
      <c r="F33" s="22">
        <v>128.44290000000001</v>
      </c>
      <c r="G33" s="24">
        <f>F33/100/24*365/91/1.0026</f>
        <v>0.21410294087022097</v>
      </c>
      <c r="H33" s="22">
        <v>129.8544</v>
      </c>
      <c r="I33" s="24">
        <f>H33/100/24*365/92/1.0026</f>
        <v>0.21410300609719077</v>
      </c>
    </row>
    <row r="34" spans="1:9" thickTop="1" thickBot="1">
      <c r="A34" s="9"/>
      <c r="B34" s="9"/>
      <c r="C34" s="15" t="s">
        <v>107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</row>
    <row r="35" spans="1:9" ht="14.65" thickTop="1">
      <c r="A35" s="9"/>
      <c r="B35" s="9"/>
      <c r="D35" s="9"/>
      <c r="E35" s="9"/>
      <c r="F35" s="9"/>
      <c r="G35" s="9"/>
      <c r="H35" s="9"/>
    </row>
    <row r="36" spans="1:9" ht="13.5">
      <c r="A36" s="9"/>
      <c r="B36" s="9"/>
      <c r="C36" s="9"/>
      <c r="D36" s="9"/>
      <c r="E36" s="9"/>
      <c r="F36" s="9"/>
      <c r="G36" s="9"/>
      <c r="H36" s="9"/>
    </row>
    <row r="37" spans="1:9" ht="13.5">
      <c r="A37" s="9"/>
      <c r="B37" s="9"/>
      <c r="C37" s="9"/>
      <c r="D37" s="9"/>
      <c r="E37" s="9"/>
      <c r="F37" s="9"/>
      <c r="G37" s="9"/>
      <c r="H37" s="9"/>
    </row>
    <row r="38" spans="1:9" ht="13.5">
      <c r="A38" s="9"/>
      <c r="B38" s="9"/>
      <c r="C38" s="9"/>
      <c r="D38" s="9"/>
      <c r="E38" s="9"/>
      <c r="F38" s="9"/>
      <c r="G38" s="9"/>
      <c r="H38" s="9"/>
    </row>
    <row r="39" spans="1:9" ht="13.5">
      <c r="A39" s="9"/>
      <c r="B39" s="9"/>
      <c r="C39" s="9"/>
      <c r="D39" s="9"/>
      <c r="E39" s="9"/>
      <c r="F39" s="9"/>
      <c r="G39" s="9"/>
      <c r="H39" s="9"/>
    </row>
    <row r="40" spans="1:9" ht="13.5">
      <c r="A40" s="9"/>
      <c r="B40" s="9"/>
      <c r="C40" s="9"/>
      <c r="D40" s="9"/>
      <c r="E40" s="9"/>
      <c r="F40" s="9"/>
      <c r="G40" s="9"/>
      <c r="H40" s="9"/>
    </row>
    <row r="41" spans="1:9" ht="13.5">
      <c r="A41" s="9"/>
      <c r="B41" s="9"/>
      <c r="C41" s="9"/>
      <c r="D41" s="9"/>
      <c r="E41" s="9"/>
      <c r="F41" s="9"/>
      <c r="G41" s="9"/>
      <c r="H41" s="9"/>
    </row>
    <row r="42" spans="1:9" ht="13.5">
      <c r="A42" s="9"/>
      <c r="B42" s="9"/>
      <c r="C42" s="9"/>
      <c r="D42" s="9"/>
      <c r="E42" s="9"/>
      <c r="F42" s="9"/>
      <c r="G42" s="9"/>
      <c r="H42" s="9"/>
    </row>
    <row r="43" spans="1:9" ht="13.5">
      <c r="A43" s="9"/>
      <c r="B43" s="9"/>
      <c r="C43" s="9"/>
      <c r="D43" s="9"/>
      <c r="E43" s="9"/>
      <c r="F43" s="9"/>
      <c r="G43" s="9"/>
      <c r="H43" s="9"/>
    </row>
    <row r="44" spans="1:9" ht="13.5">
      <c r="A44" s="9"/>
      <c r="B44" s="9"/>
      <c r="C44" s="9"/>
      <c r="D44" s="9"/>
      <c r="E44" s="9"/>
      <c r="F44" s="9"/>
      <c r="G44" s="9"/>
      <c r="H44" s="9"/>
    </row>
    <row r="45" spans="1:9" ht="13.5">
      <c r="A45" s="9"/>
      <c r="B45" s="9"/>
      <c r="C45" s="9"/>
      <c r="D45" s="9"/>
      <c r="E45" s="9"/>
      <c r="F45" s="9"/>
      <c r="G45" s="9"/>
      <c r="H45" s="9"/>
    </row>
    <row r="46" spans="1:9" ht="13.5">
      <c r="A46" s="9"/>
      <c r="B46" s="9"/>
      <c r="C46" s="9"/>
      <c r="D46" s="9"/>
      <c r="E46" s="9"/>
      <c r="F46" s="9"/>
      <c r="G46" s="9"/>
      <c r="H46" s="9"/>
    </row>
    <row r="47" spans="1:9" ht="13.5">
      <c r="A47" s="9"/>
      <c r="B47" s="9"/>
      <c r="C47" s="9"/>
      <c r="D47" s="9"/>
      <c r="E47" s="9"/>
      <c r="F47" s="9"/>
      <c r="G47" s="9"/>
      <c r="H47" s="9"/>
    </row>
    <row r="48" spans="1:9" ht="13.5">
      <c r="A48" s="9"/>
      <c r="B48" s="9"/>
      <c r="C48" s="9"/>
      <c r="D48" s="9"/>
      <c r="E48" s="9"/>
      <c r="F48" s="9"/>
      <c r="G48" s="9"/>
      <c r="H48" s="9"/>
    </row>
    <row r="49" s="9" customFormat="1" ht="13.5"/>
    <row r="50" s="9" customFormat="1" ht="13.5"/>
    <row r="51" s="9" customFormat="1" ht="13.5"/>
    <row r="52" s="9" customFormat="1" ht="13.5"/>
    <row r="53" s="9" customFormat="1" ht="13.5"/>
    <row r="54" s="9" customFormat="1" ht="13.5"/>
    <row r="55" s="9" customFormat="1" ht="13.5"/>
    <row r="56" s="9" customFormat="1" ht="13.5"/>
    <row r="57" s="9" customFormat="1" ht="13.5"/>
    <row r="58" s="9" customFormat="1" ht="13.5"/>
    <row r="59" s="9" customFormat="1" ht="13.5"/>
    <row r="60" s="9" customFormat="1" ht="13.5"/>
    <row r="61" s="9" customFormat="1" ht="13.5"/>
    <row r="62" s="9" customFormat="1" ht="13.5"/>
    <row r="63" s="9" customFormat="1" ht="13.5"/>
    <row r="64" s="9" customFormat="1" ht="13.5"/>
    <row r="65" s="9" customFormat="1" ht="13.5"/>
    <row r="66" s="9" customFormat="1" ht="13.5"/>
  </sheetData>
  <mergeCells count="46">
    <mergeCell ref="C1:I2"/>
    <mergeCell ref="C3:I4"/>
    <mergeCell ref="D6:I6"/>
    <mergeCell ref="D7:E7"/>
    <mergeCell ref="F7:G7"/>
    <mergeCell ref="H7:I7"/>
    <mergeCell ref="D8:E8"/>
    <mergeCell ref="F8:G8"/>
    <mergeCell ref="H8:I8"/>
    <mergeCell ref="D9:E9"/>
    <mergeCell ref="F9:G9"/>
    <mergeCell ref="H9:I9"/>
    <mergeCell ref="D10:E10"/>
    <mergeCell ref="F10:G10"/>
    <mergeCell ref="H10:I10"/>
    <mergeCell ref="D11:E11"/>
    <mergeCell ref="F11:G11"/>
    <mergeCell ref="H11:I11"/>
    <mergeCell ref="D12:E12"/>
    <mergeCell ref="F12:G12"/>
    <mergeCell ref="H12:I12"/>
    <mergeCell ref="D15:E15"/>
    <mergeCell ref="F15:G15"/>
    <mergeCell ref="H15:I15"/>
    <mergeCell ref="D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D26:E26"/>
    <mergeCell ref="F26:G26"/>
    <mergeCell ref="H26:I26"/>
    <mergeCell ref="D31:E31"/>
    <mergeCell ref="F31:G31"/>
    <mergeCell ref="H31:I31"/>
    <mergeCell ref="D27:E27"/>
    <mergeCell ref="F27:G27"/>
    <mergeCell ref="H27:I27"/>
    <mergeCell ref="D28:E28"/>
    <mergeCell ref="F28:G28"/>
    <mergeCell ref="H28:I28"/>
  </mergeCells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A9D3A-EC87-4E65-BDCB-B54F3EF132AF}">
  <dimension ref="C1:M156"/>
  <sheetViews>
    <sheetView showGridLines="0" zoomScale="85" zoomScaleNormal="85" workbookViewId="0">
      <selection sqref="A1:XFD1048576"/>
    </sheetView>
  </sheetViews>
  <sheetFormatPr baseColWidth="10" defaultColWidth="11.3984375" defaultRowHeight="14.25"/>
  <cols>
    <col min="1" max="2" width="7.3984375" customWidth="1"/>
    <col min="3" max="3" width="78.59765625" bestFit="1" customWidth="1"/>
    <col min="4" max="4" width="43" style="43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66" t="s">
        <v>148</v>
      </c>
      <c r="D1" s="66"/>
      <c r="E1" s="66"/>
      <c r="F1" s="66"/>
      <c r="G1" s="66"/>
      <c r="H1" s="66"/>
      <c r="I1" s="66"/>
      <c r="J1" s="66"/>
      <c r="K1" s="66"/>
    </row>
    <row r="2" spans="3:13" ht="30" customHeight="1">
      <c r="C2" s="66"/>
      <c r="D2" s="66"/>
      <c r="E2" s="66"/>
      <c r="F2" s="66"/>
      <c r="G2" s="66"/>
      <c r="H2" s="66"/>
      <c r="I2" s="66"/>
      <c r="J2" s="66"/>
      <c r="K2" s="66"/>
    </row>
    <row r="3" spans="3:13" ht="15" customHeight="1">
      <c r="C3" s="67" t="s">
        <v>77</v>
      </c>
      <c r="D3" s="67"/>
      <c r="E3" s="67"/>
      <c r="F3" s="67"/>
      <c r="G3" s="67"/>
      <c r="H3" s="67"/>
      <c r="I3" s="67"/>
      <c r="J3" s="67"/>
      <c r="K3" s="67"/>
    </row>
    <row r="4" spans="3:13" ht="15" customHeight="1">
      <c r="C4" s="67"/>
      <c r="D4" s="67"/>
      <c r="E4" s="67"/>
      <c r="F4" s="67"/>
      <c r="G4" s="67"/>
      <c r="H4" s="67"/>
      <c r="I4" s="67"/>
      <c r="J4" s="67"/>
      <c r="K4" s="67"/>
    </row>
    <row r="5" spans="3:13" ht="14.65" thickBot="1">
      <c r="C5" s="9"/>
      <c r="D5" s="42"/>
      <c r="E5" s="9"/>
      <c r="F5" s="9"/>
      <c r="G5" s="9"/>
      <c r="H5" s="9"/>
      <c r="I5" s="9"/>
      <c r="J5" s="9"/>
      <c r="K5" s="9"/>
    </row>
    <row r="6" spans="3:13" ht="16.5" customHeight="1" thickTop="1" thickBot="1">
      <c r="C6" s="13" t="s">
        <v>78</v>
      </c>
      <c r="D6" s="64" t="s">
        <v>79</v>
      </c>
      <c r="E6" s="64"/>
      <c r="F6" s="10"/>
      <c r="G6" s="10"/>
      <c r="H6" s="9"/>
      <c r="I6" s="9"/>
      <c r="J6" s="9"/>
      <c r="K6" s="9"/>
    </row>
    <row r="7" spans="3:13" ht="15" thickTop="1" thickBot="1">
      <c r="C7" s="14" t="s">
        <v>109</v>
      </c>
      <c r="D7" s="65" t="s">
        <v>149</v>
      </c>
      <c r="E7" s="65"/>
      <c r="F7" s="9"/>
      <c r="G7" s="76"/>
      <c r="H7" s="76"/>
      <c r="I7" s="9"/>
      <c r="J7" s="9"/>
      <c r="K7" s="9"/>
    </row>
    <row r="8" spans="3:13" ht="16.5" customHeight="1" thickTop="1" thickBot="1">
      <c r="C8" s="15" t="s">
        <v>86</v>
      </c>
      <c r="D8" s="77">
        <v>80207991</v>
      </c>
      <c r="E8" s="78"/>
      <c r="F8" s="11"/>
      <c r="G8" s="9"/>
      <c r="H8" s="9"/>
      <c r="I8" s="9"/>
      <c r="J8" s="9"/>
      <c r="K8" s="9"/>
    </row>
    <row r="9" spans="3:13" ht="15" thickTop="1" thickBot="1">
      <c r="C9" s="15" t="s">
        <v>87</v>
      </c>
      <c r="D9" s="77"/>
      <c r="E9" s="78"/>
      <c r="F9" s="9"/>
      <c r="H9" s="9"/>
      <c r="I9" s="9"/>
      <c r="J9" s="9"/>
      <c r="K9" s="9"/>
    </row>
    <row r="10" spans="3:13" ht="15" thickTop="1" thickBot="1">
      <c r="C10" s="15" t="s">
        <v>89</v>
      </c>
      <c r="D10" s="77">
        <f>ROUND(D8/24/1.0026,0)</f>
        <v>3333333</v>
      </c>
      <c r="E10" s="78"/>
      <c r="F10" s="9"/>
      <c r="G10" s="9"/>
      <c r="H10" s="9"/>
      <c r="I10" s="9"/>
      <c r="J10" s="9"/>
      <c r="K10" s="9"/>
    </row>
    <row r="11" spans="3:13" ht="15" thickTop="1" thickBot="1">
      <c r="C11" s="15" t="s">
        <v>90</v>
      </c>
      <c r="D11" s="77">
        <f>ROUND(D9/24/1.0026,0)</f>
        <v>0</v>
      </c>
      <c r="E11" s="78"/>
      <c r="F11" s="9"/>
      <c r="G11" s="9"/>
      <c r="H11" s="9"/>
      <c r="I11" s="9"/>
      <c r="J11" s="9"/>
      <c r="K11" s="9"/>
    </row>
    <row r="12" spans="3:13" ht="15" thickTop="1" thickBot="1">
      <c r="C12" s="15" t="s">
        <v>91</v>
      </c>
      <c r="D12" s="62">
        <f>D11/D10</f>
        <v>0</v>
      </c>
      <c r="E12" s="63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92</v>
      </c>
      <c r="D14" s="44" t="s">
        <v>111</v>
      </c>
      <c r="E14" s="44" t="s">
        <v>94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112</v>
      </c>
      <c r="D15" s="51">
        <v>42.829300000000003</v>
      </c>
      <c r="E15" s="24">
        <f>D15/100/24*365/31/1.0026</f>
        <v>0.20957197442563316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113</v>
      </c>
      <c r="D16" s="16">
        <v>0</v>
      </c>
      <c r="E16" s="17"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6.5" customHeight="1" thickTop="1" thickBot="1">
      <c r="C18" s="13" t="s">
        <v>78</v>
      </c>
      <c r="D18" s="64" t="s">
        <v>97</v>
      </c>
      <c r="E18" s="64"/>
      <c r="F18" s="9"/>
      <c r="G18" s="9"/>
      <c r="H18" s="9"/>
      <c r="I18" s="9"/>
      <c r="J18" s="9"/>
      <c r="K18" s="9"/>
    </row>
    <row r="19" spans="3:11" ht="15" thickTop="1" thickBot="1">
      <c r="C19" s="14" t="s">
        <v>109</v>
      </c>
      <c r="D19" s="65" t="s">
        <v>149</v>
      </c>
      <c r="E19" s="65"/>
      <c r="F19" s="9"/>
      <c r="G19" s="9"/>
      <c r="H19" s="9"/>
      <c r="I19" s="9"/>
      <c r="J19" s="9"/>
      <c r="K19" s="9"/>
    </row>
    <row r="20" spans="3:11" ht="15" thickTop="1" thickBot="1">
      <c r="C20" s="15" t="s">
        <v>86</v>
      </c>
      <c r="D20" s="77">
        <v>139305222</v>
      </c>
      <c r="E20" s="78"/>
      <c r="F20" s="11"/>
      <c r="G20" s="9"/>
      <c r="H20" s="9"/>
      <c r="I20" s="9"/>
      <c r="J20" s="9"/>
      <c r="K20" s="9"/>
    </row>
    <row r="21" spans="3:11" ht="15" thickTop="1" thickBot="1">
      <c r="C21" s="15" t="s">
        <v>87</v>
      </c>
      <c r="D21" s="68">
        <v>5328833</v>
      </c>
      <c r="E21" s="69"/>
      <c r="F21" s="9"/>
      <c r="G21" s="11"/>
      <c r="H21" s="9"/>
      <c r="I21" s="9"/>
      <c r="J21" s="9"/>
      <c r="K21" s="9"/>
    </row>
    <row r="22" spans="3:11" ht="15" thickTop="1" thickBot="1">
      <c r="C22" s="15" t="s">
        <v>89</v>
      </c>
      <c r="D22" s="68">
        <f>ROUND(D20/24/1.0026,0)</f>
        <v>5789332</v>
      </c>
      <c r="E22" s="69"/>
      <c r="F22" s="9"/>
      <c r="G22" s="9"/>
      <c r="H22" s="9"/>
      <c r="I22" s="9"/>
      <c r="J22" s="9"/>
      <c r="K22" s="9"/>
    </row>
    <row r="23" spans="3:11" ht="15" thickTop="1" thickBot="1">
      <c r="C23" s="15" t="s">
        <v>90</v>
      </c>
      <c r="D23" s="68">
        <f>ROUND(D21/24/1.0026,0)</f>
        <v>221459</v>
      </c>
      <c r="E23" s="69"/>
      <c r="F23" s="9"/>
      <c r="G23" s="9"/>
      <c r="H23" s="9"/>
      <c r="I23" s="9"/>
      <c r="J23" s="9"/>
      <c r="K23" s="9"/>
    </row>
    <row r="24" spans="3:11" ht="15" thickTop="1" thickBot="1">
      <c r="C24" s="15" t="s">
        <v>91</v>
      </c>
      <c r="D24" s="62">
        <f>D23/D22</f>
        <v>3.8252945244805443E-2</v>
      </c>
      <c r="E24" s="63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92</v>
      </c>
      <c r="D26" s="44" t="s">
        <v>111</v>
      </c>
      <c r="E26" s="44" t="s">
        <v>94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112</v>
      </c>
      <c r="D27" s="17">
        <v>47.401600000000002</v>
      </c>
      <c r="E27" s="24">
        <f>D27/100/24*365/31/1.0026</f>
        <v>0.23194511474467458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113</v>
      </c>
      <c r="D28" s="16">
        <v>0</v>
      </c>
      <c r="E28" s="23">
        <v>0</v>
      </c>
      <c r="F28" s="9"/>
      <c r="G28" s="9"/>
      <c r="H28" s="9"/>
      <c r="I28" s="9"/>
      <c r="J28" s="9"/>
      <c r="K28" s="9"/>
    </row>
    <row r="29" spans="3:11" ht="14.65" thickTop="1">
      <c r="F29" s="9"/>
      <c r="G29" s="9"/>
      <c r="H29" s="9"/>
      <c r="I29" s="9"/>
      <c r="J29" s="9"/>
      <c r="K29" s="9"/>
    </row>
    <row r="30" spans="3:11">
      <c r="D30" s="79"/>
      <c r="E30" s="79"/>
      <c r="F30" s="9"/>
      <c r="G30" s="9"/>
      <c r="H30" s="9"/>
      <c r="I30" s="9"/>
      <c r="J30" s="9"/>
      <c r="K30" s="9"/>
    </row>
    <row r="31" spans="3:11">
      <c r="D31" s="79"/>
      <c r="E31" s="79"/>
      <c r="F31" s="9"/>
      <c r="G31" s="9"/>
      <c r="H31" s="9"/>
      <c r="I31" s="9"/>
      <c r="J31" s="9"/>
      <c r="K31" s="9"/>
    </row>
    <row r="32" spans="3:11">
      <c r="D32" s="79"/>
      <c r="E32" s="79"/>
      <c r="F32" s="11"/>
      <c r="G32" s="9"/>
      <c r="H32" s="9"/>
      <c r="I32" s="9"/>
      <c r="J32" s="9"/>
      <c r="K32" s="9"/>
    </row>
    <row r="33" spans="4:11">
      <c r="D33" s="79"/>
      <c r="E33" s="79"/>
      <c r="F33" s="9"/>
      <c r="G33" s="9"/>
      <c r="H33" s="9"/>
      <c r="I33" s="9"/>
      <c r="J33" s="9"/>
      <c r="K33" s="9"/>
    </row>
    <row r="34" spans="4:11">
      <c r="D34" s="79"/>
      <c r="E34" s="79"/>
      <c r="F34" s="9"/>
      <c r="G34" s="9"/>
      <c r="H34" s="9"/>
      <c r="I34" s="9"/>
      <c r="J34" s="9"/>
      <c r="K34" s="9"/>
    </row>
    <row r="35" spans="4:11">
      <c r="D35" s="79"/>
      <c r="E35" s="79"/>
      <c r="F35" s="9"/>
      <c r="G35" s="9"/>
      <c r="H35" s="9"/>
      <c r="I35" s="9"/>
      <c r="J35" s="9"/>
      <c r="K35" s="9"/>
    </row>
    <row r="36" spans="4:11">
      <c r="D36" s="79"/>
      <c r="E36" s="79"/>
      <c r="F36" s="9"/>
      <c r="G36" s="9"/>
      <c r="H36" s="9"/>
      <c r="I36" s="9"/>
      <c r="J36" s="9"/>
      <c r="K36" s="9"/>
    </row>
    <row r="37" spans="4:11">
      <c r="D37"/>
      <c r="F37" s="9"/>
      <c r="G37" s="9"/>
      <c r="H37" s="9"/>
      <c r="I37" s="9"/>
      <c r="J37" s="9"/>
      <c r="K37" s="9"/>
    </row>
    <row r="38" spans="4:11">
      <c r="D38"/>
      <c r="F38" s="9"/>
      <c r="G38" s="9"/>
      <c r="H38" s="9"/>
      <c r="I38" s="9"/>
      <c r="J38" s="9"/>
      <c r="K38" s="9"/>
    </row>
    <row r="39" spans="4:11">
      <c r="D39"/>
      <c r="F39" s="9"/>
      <c r="G39" s="9"/>
      <c r="H39" s="9"/>
      <c r="I39" s="9"/>
      <c r="J39" s="9"/>
      <c r="K39" s="9"/>
    </row>
    <row r="40" spans="4:11">
      <c r="D40"/>
      <c r="F40" s="9"/>
      <c r="G40" s="9"/>
      <c r="H40" s="9"/>
      <c r="I40" s="9"/>
      <c r="J40" s="9"/>
      <c r="K40" s="9"/>
    </row>
    <row r="41" spans="4:11" ht="20.25" customHeight="1">
      <c r="D41"/>
      <c r="F41" s="9"/>
      <c r="G41" s="9"/>
      <c r="H41" s="9"/>
      <c r="I41" s="9"/>
      <c r="J41" s="9"/>
      <c r="K41" s="9"/>
    </row>
    <row r="42" spans="4:11">
      <c r="D42" s="79"/>
      <c r="E42" s="79"/>
    </row>
    <row r="43" spans="4:11">
      <c r="D43" s="79"/>
      <c r="E43" s="79"/>
    </row>
    <row r="44" spans="4:11">
      <c r="D44" s="79"/>
      <c r="E44" s="79"/>
      <c r="F44" s="11"/>
    </row>
    <row r="45" spans="4:11">
      <c r="D45" s="79"/>
      <c r="E45" s="79"/>
    </row>
    <row r="46" spans="4:11">
      <c r="D46" s="79"/>
      <c r="E46" s="79"/>
    </row>
    <row r="47" spans="4:11">
      <c r="D47" s="79"/>
      <c r="E47" s="79"/>
    </row>
    <row r="48" spans="4:11">
      <c r="D48" s="79"/>
      <c r="E48" s="79"/>
    </row>
    <row r="49" spans="4:4" ht="20.25" customHeight="1">
      <c r="D49"/>
    </row>
    <row r="50" spans="4:4">
      <c r="D50"/>
    </row>
    <row r="51" spans="4:4">
      <c r="D51"/>
    </row>
    <row r="52" spans="4:4">
      <c r="D52"/>
    </row>
    <row r="54" spans="4:4" ht="20.25" customHeight="1"/>
    <row r="55" spans="4:4" ht="20.25" customHeight="1"/>
    <row r="56" spans="4:4" ht="20.25" customHeight="1"/>
    <row r="57" spans="4:4" ht="20.25" customHeight="1"/>
    <row r="58" spans="4:4" ht="36" customHeight="1"/>
    <row r="59" spans="4:4" ht="20.25" customHeight="1"/>
    <row r="60" spans="4:4" ht="20.25" customHeight="1"/>
    <row r="61" spans="4:4" ht="20.25" customHeight="1"/>
    <row r="62" spans="4:4" ht="20.25" customHeight="1"/>
    <row r="63" spans="4:4" ht="36" customHeight="1"/>
    <row r="64" spans="4:4" ht="20.25" customHeight="1"/>
    <row r="65" ht="20.25" customHeight="1"/>
    <row r="66" ht="20.25" customHeight="1"/>
    <row r="67" ht="20.25" customHeight="1"/>
    <row r="68" ht="36" customHeight="1"/>
    <row r="69" ht="20.25" customHeight="1"/>
    <row r="70" ht="20.25" customHeight="1"/>
    <row r="71" ht="20.25" customHeight="1"/>
    <row r="72" ht="20.25" customHeight="1"/>
    <row r="73" ht="36" customHeight="1"/>
    <row r="74" ht="20.25" customHeight="1"/>
    <row r="75" ht="20.25" customHeight="1"/>
    <row r="76" ht="20.25" customHeight="1"/>
    <row r="77" ht="20.25" customHeight="1"/>
    <row r="78" ht="36" customHeight="1"/>
    <row r="79" ht="20.25" customHeight="1"/>
    <row r="80" ht="20.25" customHeight="1"/>
    <row r="81" ht="20.25" customHeight="1"/>
    <row r="82" ht="20.25" customHeight="1"/>
    <row r="83" ht="36" customHeight="1"/>
    <row r="84" ht="20.25" customHeight="1"/>
    <row r="85" ht="20.25" customHeight="1"/>
    <row r="86" ht="20.25" customHeight="1"/>
    <row r="87" ht="20.25" customHeight="1"/>
    <row r="88" ht="36" customHeight="1"/>
    <row r="89" ht="20.25" customHeight="1"/>
    <row r="90" ht="20.25" customHeight="1"/>
    <row r="91" ht="20.25" customHeight="1"/>
    <row r="92" ht="20.25" customHeight="1"/>
    <row r="93" ht="36" customHeight="1"/>
    <row r="94" ht="20.25" customHeight="1"/>
    <row r="95" ht="20.25" customHeight="1"/>
    <row r="96" ht="20.25" customHeight="1"/>
    <row r="97" ht="20.25" customHeight="1"/>
    <row r="98" ht="36" customHeight="1"/>
    <row r="99" ht="20.25" customHeight="1"/>
    <row r="100" ht="20.25" customHeight="1"/>
    <row r="101" ht="20.25" customHeight="1"/>
    <row r="102" ht="20.25" customHeight="1"/>
    <row r="103" ht="36" customHeight="1"/>
    <row r="104" ht="20.25" customHeight="1"/>
    <row r="105" ht="20.25" customHeight="1"/>
    <row r="106" ht="20.25" customHeight="1"/>
    <row r="107" ht="20.25" customHeight="1"/>
    <row r="108" ht="36" customHeight="1"/>
    <row r="109" ht="20.25" customHeight="1"/>
    <row r="110" ht="20.25" customHeight="1"/>
    <row r="111" ht="20.25" customHeight="1"/>
    <row r="112" ht="20.25" customHeight="1"/>
    <row r="113" ht="36" customHeight="1"/>
    <row r="114" ht="20.25" customHeight="1"/>
    <row r="115" ht="20.25" customHeight="1"/>
    <row r="116" ht="20.25" customHeight="1"/>
    <row r="117" ht="20.25" customHeight="1"/>
    <row r="118" ht="36" customHeight="1"/>
    <row r="119" ht="20.25" customHeight="1"/>
    <row r="120" ht="20.25" customHeight="1"/>
    <row r="121" ht="20.25" customHeight="1"/>
    <row r="122" ht="20.25" customHeight="1"/>
    <row r="123" ht="36" customHeight="1"/>
    <row r="124" ht="20.25" customHeight="1"/>
    <row r="125" ht="20.25" customHeight="1"/>
    <row r="126" ht="20.25" customHeight="1"/>
    <row r="127" ht="20.25" customHeight="1"/>
    <row r="128" ht="36" customHeight="1"/>
    <row r="129" ht="20.25" customHeight="1"/>
    <row r="130" ht="20.25" customHeight="1"/>
    <row r="131" ht="20.25" customHeight="1"/>
    <row r="132" ht="20.25" customHeight="1"/>
    <row r="133" ht="36" customHeight="1"/>
    <row r="134" ht="20.25" customHeight="1"/>
    <row r="135" ht="20.25" customHeight="1"/>
    <row r="136" ht="20.25" customHeight="1"/>
    <row r="137" ht="20.25" customHeight="1"/>
    <row r="138" ht="36" customHeight="1"/>
    <row r="139" ht="20.25" customHeight="1"/>
    <row r="140" ht="20.25" customHeight="1"/>
    <row r="141" ht="20.25" customHeight="1"/>
    <row r="142" ht="20.25" customHeight="1"/>
    <row r="143" ht="36" customHeight="1"/>
    <row r="144" ht="20.25" customHeight="1"/>
    <row r="145" ht="20.25" customHeight="1"/>
    <row r="146" ht="20.25" customHeight="1"/>
    <row r="148" ht="36" customHeight="1"/>
    <row r="149" ht="20.25" customHeight="1"/>
    <row r="150" ht="20.25" customHeight="1"/>
    <row r="151" ht="20.25" customHeight="1"/>
    <row r="152" ht="20.25" customHeight="1"/>
    <row r="153" ht="36" customHeight="1"/>
    <row r="154" ht="20.25" customHeight="1"/>
    <row r="155" ht="20.25" customHeight="1"/>
    <row r="156" ht="20.25" customHeight="1"/>
  </sheetData>
  <mergeCells count="31"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  <mergeCell ref="D36:E36"/>
    <mergeCell ref="D20:E20"/>
    <mergeCell ref="D21:E21"/>
    <mergeCell ref="D22:E22"/>
    <mergeCell ref="D23:E23"/>
    <mergeCell ref="D24:E24"/>
    <mergeCell ref="D30:E30"/>
    <mergeCell ref="D31:E31"/>
    <mergeCell ref="D32:E32"/>
    <mergeCell ref="D33:E33"/>
    <mergeCell ref="D34:E34"/>
    <mergeCell ref="D35:E35"/>
    <mergeCell ref="D48:E48"/>
    <mergeCell ref="D42:E42"/>
    <mergeCell ref="D43:E43"/>
    <mergeCell ref="D44:E44"/>
    <mergeCell ref="D45:E45"/>
    <mergeCell ref="D46:E46"/>
    <mergeCell ref="D47:E47"/>
  </mergeCells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98244-E0AE-4946-960D-43A3C9B51AAF}">
  <dimension ref="C1:M156"/>
  <sheetViews>
    <sheetView showGridLines="0" topLeftCell="C1" zoomScale="85" zoomScaleNormal="85" workbookViewId="0">
      <selection activeCell="D7" sqref="D7:E7"/>
    </sheetView>
  </sheetViews>
  <sheetFormatPr baseColWidth="10" defaultColWidth="11.3984375" defaultRowHeight="14.25"/>
  <cols>
    <col min="1" max="2" width="7.3984375" customWidth="1"/>
    <col min="3" max="3" width="78.59765625" bestFit="1" customWidth="1"/>
    <col min="4" max="4" width="43" style="43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66" t="s">
        <v>150</v>
      </c>
      <c r="D1" s="66"/>
      <c r="E1" s="66"/>
      <c r="F1" s="66"/>
      <c r="G1" s="66"/>
      <c r="H1" s="66"/>
      <c r="I1" s="66"/>
      <c r="J1" s="66"/>
      <c r="K1" s="66"/>
    </row>
    <row r="2" spans="3:13" ht="30" customHeight="1">
      <c r="C2" s="66"/>
      <c r="D2" s="66"/>
      <c r="E2" s="66"/>
      <c r="F2" s="66"/>
      <c r="G2" s="66"/>
      <c r="H2" s="66"/>
      <c r="I2" s="66"/>
      <c r="J2" s="66"/>
      <c r="K2" s="66"/>
    </row>
    <row r="3" spans="3:13" ht="15" customHeight="1">
      <c r="C3" s="67" t="s">
        <v>77</v>
      </c>
      <c r="D3" s="67"/>
      <c r="E3" s="67"/>
      <c r="F3" s="67"/>
      <c r="G3" s="67"/>
      <c r="H3" s="67"/>
      <c r="I3" s="67"/>
      <c r="J3" s="67"/>
      <c r="K3" s="67"/>
    </row>
    <row r="4" spans="3:13" ht="15" customHeight="1">
      <c r="C4" s="67"/>
      <c r="D4" s="67"/>
      <c r="E4" s="67"/>
      <c r="F4" s="67"/>
      <c r="G4" s="67"/>
      <c r="H4" s="67"/>
      <c r="I4" s="67"/>
      <c r="J4" s="67"/>
      <c r="K4" s="67"/>
    </row>
    <row r="5" spans="3:13" ht="14.65" thickBot="1">
      <c r="C5" s="9"/>
      <c r="D5" s="42"/>
      <c r="E5" s="9"/>
      <c r="F5" s="9"/>
      <c r="G5" s="9"/>
      <c r="H5" s="9"/>
      <c r="I5" s="9"/>
      <c r="J5" s="9"/>
      <c r="K5" s="9"/>
    </row>
    <row r="6" spans="3:13" ht="16.5" customHeight="1" thickTop="1" thickBot="1">
      <c r="C6" s="13" t="s">
        <v>78</v>
      </c>
      <c r="D6" s="64" t="s">
        <v>79</v>
      </c>
      <c r="E6" s="64"/>
      <c r="F6" s="10"/>
      <c r="G6" s="10"/>
      <c r="H6" s="9"/>
      <c r="I6" s="9"/>
      <c r="J6" s="9"/>
      <c r="K6" s="9"/>
    </row>
    <row r="7" spans="3:13" ht="15" thickTop="1" thickBot="1">
      <c r="C7" s="14" t="s">
        <v>109</v>
      </c>
      <c r="D7" s="65" t="s">
        <v>151</v>
      </c>
      <c r="E7" s="65"/>
      <c r="F7" s="9"/>
      <c r="G7" s="76"/>
      <c r="H7" s="76"/>
      <c r="I7" s="9"/>
      <c r="J7" s="9"/>
      <c r="K7" s="9"/>
    </row>
    <row r="8" spans="3:13" ht="16.5" customHeight="1" thickTop="1" thickBot="1">
      <c r="C8" s="15" t="s">
        <v>86</v>
      </c>
      <c r="D8" s="77">
        <v>80207991</v>
      </c>
      <c r="E8" s="78"/>
      <c r="F8" s="11"/>
      <c r="G8" s="9"/>
      <c r="H8" s="9"/>
      <c r="I8" s="9"/>
      <c r="J8" s="9"/>
      <c r="K8" s="9"/>
    </row>
    <row r="9" spans="3:13" ht="15" thickTop="1" thickBot="1">
      <c r="C9" s="15" t="s">
        <v>87</v>
      </c>
      <c r="D9" s="77"/>
      <c r="E9" s="78"/>
      <c r="F9" s="9"/>
      <c r="H9" s="9"/>
      <c r="I9" s="9"/>
      <c r="J9" s="9"/>
      <c r="K9" s="9"/>
    </row>
    <row r="10" spans="3:13" ht="15" thickTop="1" thickBot="1">
      <c r="C10" s="15" t="s">
        <v>89</v>
      </c>
      <c r="D10" s="77">
        <f>ROUND(D8/24/1.0026,0)</f>
        <v>3333333</v>
      </c>
      <c r="E10" s="78"/>
      <c r="F10" s="9"/>
      <c r="G10" s="9"/>
      <c r="H10" s="9"/>
      <c r="I10" s="9"/>
      <c r="J10" s="9"/>
      <c r="K10" s="9"/>
    </row>
    <row r="11" spans="3:13" ht="15" thickTop="1" thickBot="1">
      <c r="C11" s="15" t="s">
        <v>90</v>
      </c>
      <c r="D11" s="77">
        <f>ROUND(D9/24/1.0026,0)</f>
        <v>0</v>
      </c>
      <c r="E11" s="78"/>
      <c r="F11" s="9"/>
      <c r="G11" s="9"/>
      <c r="H11" s="9"/>
      <c r="I11" s="9"/>
      <c r="J11" s="9"/>
      <c r="K11" s="9"/>
    </row>
    <row r="12" spans="3:13" ht="15" thickTop="1" thickBot="1">
      <c r="C12" s="15" t="s">
        <v>91</v>
      </c>
      <c r="D12" s="62">
        <f>D11/D10</f>
        <v>0</v>
      </c>
      <c r="E12" s="63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92</v>
      </c>
      <c r="D14" s="44" t="s">
        <v>111</v>
      </c>
      <c r="E14" s="44" t="s">
        <v>94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112</v>
      </c>
      <c r="D15" s="51">
        <v>42.829300000000003</v>
      </c>
      <c r="E15" s="24">
        <f>D15/100/24*365/31/1.0026</f>
        <v>0.20957197442563316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113</v>
      </c>
      <c r="D16" s="16">
        <v>0</v>
      </c>
      <c r="E16" s="17"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6.5" customHeight="1" thickTop="1" thickBot="1">
      <c r="C18" s="13" t="s">
        <v>78</v>
      </c>
      <c r="D18" s="64" t="s">
        <v>97</v>
      </c>
      <c r="E18" s="64"/>
      <c r="F18" s="9"/>
      <c r="G18" s="9"/>
      <c r="H18" s="9"/>
      <c r="I18" s="9"/>
      <c r="J18" s="9"/>
      <c r="K18" s="9"/>
    </row>
    <row r="19" spans="3:11" ht="15" thickTop="1" thickBot="1">
      <c r="C19" s="14" t="s">
        <v>109</v>
      </c>
      <c r="D19" s="65" t="s">
        <v>151</v>
      </c>
      <c r="E19" s="65"/>
      <c r="F19" s="9"/>
      <c r="G19" s="9"/>
      <c r="H19" s="9"/>
      <c r="I19" s="9"/>
      <c r="J19" s="9"/>
      <c r="K19" s="9"/>
    </row>
    <row r="20" spans="3:11" ht="15" thickTop="1" thickBot="1">
      <c r="C20" s="15" t="s">
        <v>86</v>
      </c>
      <c r="D20" s="77">
        <v>139191142</v>
      </c>
      <c r="E20" s="78"/>
      <c r="F20" s="11"/>
      <c r="G20" s="9"/>
      <c r="H20" s="9"/>
      <c r="I20" s="9"/>
      <c r="J20" s="9"/>
      <c r="K20" s="9"/>
    </row>
    <row r="21" spans="3:11" ht="15" thickTop="1" thickBot="1">
      <c r="C21" s="15" t="s">
        <v>87</v>
      </c>
      <c r="D21" s="68">
        <v>13851326</v>
      </c>
      <c r="E21" s="69"/>
      <c r="F21" s="9"/>
      <c r="G21" s="11"/>
      <c r="H21" s="9"/>
      <c r="I21" s="9"/>
      <c r="J21" s="9"/>
      <c r="K21" s="9"/>
    </row>
    <row r="22" spans="3:11" ht="15" thickTop="1" thickBot="1">
      <c r="C22" s="15" t="s">
        <v>89</v>
      </c>
      <c r="D22" s="68">
        <f>ROUND(D20/24/1.0026,0)</f>
        <v>5784591</v>
      </c>
      <c r="E22" s="69"/>
      <c r="F22" s="9"/>
      <c r="G22" s="9"/>
      <c r="H22" s="9"/>
      <c r="I22" s="9"/>
      <c r="J22" s="9"/>
      <c r="K22" s="9"/>
    </row>
    <row r="23" spans="3:11" ht="15" thickTop="1" thickBot="1">
      <c r="C23" s="15" t="s">
        <v>90</v>
      </c>
      <c r="D23" s="68">
        <f>ROUND(D21/24/1.0026,0)</f>
        <v>575642</v>
      </c>
      <c r="E23" s="69"/>
      <c r="F23" s="9"/>
      <c r="G23" s="9"/>
      <c r="H23" s="9"/>
      <c r="I23" s="9"/>
      <c r="J23" s="9"/>
      <c r="K23" s="9"/>
    </row>
    <row r="24" spans="3:11" ht="15" thickTop="1" thickBot="1">
      <c r="C24" s="15" t="s">
        <v>91</v>
      </c>
      <c r="D24" s="62">
        <f>D23/D22</f>
        <v>9.9512999276871947E-2</v>
      </c>
      <c r="E24" s="63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92</v>
      </c>
      <c r="D26" s="44" t="s">
        <v>111</v>
      </c>
      <c r="E26" s="44" t="s">
        <v>94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112</v>
      </c>
      <c r="D27" s="51">
        <v>47.401000000000003</v>
      </c>
      <c r="E27" s="24">
        <f>D27/100/24*365/31/1.0026</f>
        <v>0.23194217882966658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113</v>
      </c>
      <c r="D28" s="16">
        <v>0</v>
      </c>
      <c r="E28" s="23">
        <v>0</v>
      </c>
      <c r="F28" s="9"/>
      <c r="G28" s="9"/>
      <c r="H28" s="9"/>
      <c r="I28" s="9"/>
      <c r="J28" s="9"/>
      <c r="K28" s="9"/>
    </row>
    <row r="29" spans="3:11" ht="14.65" thickTop="1">
      <c r="F29" s="9"/>
      <c r="G29" s="9"/>
      <c r="H29" s="9"/>
      <c r="I29" s="9"/>
      <c r="J29" s="9"/>
      <c r="K29" s="9"/>
    </row>
    <row r="30" spans="3:11">
      <c r="D30" s="79"/>
      <c r="E30" s="79"/>
      <c r="F30" s="9"/>
      <c r="G30" s="9"/>
      <c r="H30" s="9"/>
      <c r="I30" s="9"/>
      <c r="J30" s="9"/>
      <c r="K30" s="9"/>
    </row>
    <row r="31" spans="3:11">
      <c r="D31" s="79"/>
      <c r="E31" s="79"/>
      <c r="F31" s="9"/>
      <c r="G31" s="9"/>
      <c r="H31" s="9"/>
      <c r="I31" s="9"/>
      <c r="J31" s="9"/>
      <c r="K31" s="9"/>
    </row>
    <row r="32" spans="3:11">
      <c r="D32" s="79"/>
      <c r="E32" s="79"/>
      <c r="F32" s="11"/>
      <c r="G32" s="9"/>
      <c r="H32" s="9"/>
      <c r="I32" s="9"/>
      <c r="J32" s="9"/>
      <c r="K32" s="9"/>
    </row>
    <row r="33" spans="4:11">
      <c r="D33" s="79"/>
      <c r="E33" s="79"/>
      <c r="F33" s="9"/>
      <c r="G33" s="9"/>
      <c r="H33" s="9"/>
      <c r="I33" s="9"/>
      <c r="J33" s="9"/>
      <c r="K33" s="9"/>
    </row>
    <row r="34" spans="4:11">
      <c r="D34" s="79"/>
      <c r="E34" s="79"/>
      <c r="F34" s="9"/>
      <c r="G34" s="9"/>
      <c r="H34" s="9"/>
      <c r="I34" s="9"/>
      <c r="J34" s="9"/>
      <c r="K34" s="9"/>
    </row>
    <row r="35" spans="4:11">
      <c r="D35" s="79"/>
      <c r="E35" s="79"/>
      <c r="F35" s="9"/>
      <c r="G35" s="9"/>
      <c r="H35" s="9"/>
      <c r="I35" s="9"/>
      <c r="J35" s="9"/>
      <c r="K35" s="9"/>
    </row>
    <row r="36" spans="4:11">
      <c r="D36" s="79"/>
      <c r="E36" s="79"/>
      <c r="F36" s="9"/>
      <c r="G36" s="9"/>
      <c r="H36" s="9"/>
      <c r="I36" s="9"/>
      <c r="J36" s="9"/>
      <c r="K36" s="9"/>
    </row>
    <row r="37" spans="4:11">
      <c r="D37"/>
      <c r="F37" s="9"/>
      <c r="G37" s="9"/>
      <c r="H37" s="9"/>
      <c r="I37" s="9"/>
      <c r="J37" s="9"/>
      <c r="K37" s="9"/>
    </row>
    <row r="38" spans="4:11">
      <c r="D38"/>
      <c r="F38" s="9"/>
      <c r="G38" s="9"/>
      <c r="H38" s="9"/>
      <c r="I38" s="9"/>
      <c r="J38" s="9"/>
      <c r="K38" s="9"/>
    </row>
    <row r="39" spans="4:11">
      <c r="D39"/>
      <c r="F39" s="9"/>
      <c r="G39" s="9"/>
      <c r="H39" s="9"/>
      <c r="I39" s="9"/>
      <c r="J39" s="9"/>
      <c r="K39" s="9"/>
    </row>
    <row r="40" spans="4:11">
      <c r="D40"/>
      <c r="F40" s="9"/>
      <c r="G40" s="9"/>
      <c r="H40" s="9"/>
      <c r="I40" s="9"/>
      <c r="J40" s="9"/>
      <c r="K40" s="9"/>
    </row>
    <row r="41" spans="4:11" ht="20.25" customHeight="1">
      <c r="D41"/>
      <c r="F41" s="9"/>
      <c r="G41" s="9"/>
      <c r="H41" s="9"/>
      <c r="I41" s="9"/>
      <c r="J41" s="9"/>
      <c r="K41" s="9"/>
    </row>
    <row r="42" spans="4:11">
      <c r="D42" s="79"/>
      <c r="E42" s="79"/>
    </row>
    <row r="43" spans="4:11">
      <c r="D43" s="79"/>
      <c r="E43" s="79"/>
    </row>
    <row r="44" spans="4:11">
      <c r="D44" s="79"/>
      <c r="E44" s="79"/>
      <c r="F44" s="11"/>
    </row>
    <row r="45" spans="4:11">
      <c r="D45" s="79"/>
      <c r="E45" s="79"/>
    </row>
    <row r="46" spans="4:11">
      <c r="D46" s="79"/>
      <c r="E46" s="79"/>
    </row>
    <row r="47" spans="4:11">
      <c r="D47" s="79"/>
      <c r="E47" s="79"/>
    </row>
    <row r="48" spans="4:11">
      <c r="D48" s="79"/>
      <c r="E48" s="79"/>
    </row>
    <row r="49" spans="4:4" ht="20.25" customHeight="1">
      <c r="D49"/>
    </row>
    <row r="50" spans="4:4">
      <c r="D50"/>
    </row>
    <row r="51" spans="4:4">
      <c r="D51"/>
    </row>
    <row r="52" spans="4:4">
      <c r="D52"/>
    </row>
    <row r="54" spans="4:4" ht="20.25" customHeight="1"/>
    <row r="55" spans="4:4" ht="20.25" customHeight="1"/>
    <row r="56" spans="4:4" ht="20.25" customHeight="1"/>
    <row r="57" spans="4:4" ht="20.25" customHeight="1"/>
    <row r="58" spans="4:4" ht="36" customHeight="1"/>
    <row r="59" spans="4:4" ht="20.25" customHeight="1"/>
    <row r="60" spans="4:4" ht="20.25" customHeight="1"/>
    <row r="61" spans="4:4" ht="20.25" customHeight="1"/>
    <row r="62" spans="4:4" ht="20.25" customHeight="1"/>
    <row r="63" spans="4:4" ht="36" customHeight="1"/>
    <row r="64" spans="4:4" ht="20.25" customHeight="1"/>
    <row r="65" ht="20.25" customHeight="1"/>
    <row r="66" ht="20.25" customHeight="1"/>
    <row r="67" ht="20.25" customHeight="1"/>
    <row r="68" ht="36" customHeight="1"/>
    <row r="69" ht="20.25" customHeight="1"/>
    <row r="70" ht="20.25" customHeight="1"/>
    <row r="71" ht="20.25" customHeight="1"/>
    <row r="72" ht="20.25" customHeight="1"/>
    <row r="73" ht="36" customHeight="1"/>
    <row r="74" ht="20.25" customHeight="1"/>
    <row r="75" ht="20.25" customHeight="1"/>
    <row r="76" ht="20.25" customHeight="1"/>
    <row r="77" ht="20.25" customHeight="1"/>
    <row r="78" ht="36" customHeight="1"/>
    <row r="79" ht="20.25" customHeight="1"/>
    <row r="80" ht="20.25" customHeight="1"/>
    <row r="81" ht="20.25" customHeight="1"/>
    <row r="82" ht="20.25" customHeight="1"/>
    <row r="83" ht="36" customHeight="1"/>
    <row r="84" ht="20.25" customHeight="1"/>
    <row r="85" ht="20.25" customHeight="1"/>
    <row r="86" ht="20.25" customHeight="1"/>
    <row r="87" ht="20.25" customHeight="1"/>
    <row r="88" ht="36" customHeight="1"/>
    <row r="89" ht="20.25" customHeight="1"/>
    <row r="90" ht="20.25" customHeight="1"/>
    <row r="91" ht="20.25" customHeight="1"/>
    <row r="92" ht="20.25" customHeight="1"/>
    <row r="93" ht="36" customHeight="1"/>
    <row r="94" ht="20.25" customHeight="1"/>
    <row r="95" ht="20.25" customHeight="1"/>
    <row r="96" ht="20.25" customHeight="1"/>
    <row r="97" ht="20.25" customHeight="1"/>
    <row r="98" ht="36" customHeight="1"/>
    <row r="99" ht="20.25" customHeight="1"/>
    <row r="100" ht="20.25" customHeight="1"/>
    <row r="101" ht="20.25" customHeight="1"/>
    <row r="102" ht="20.25" customHeight="1"/>
    <row r="103" ht="36" customHeight="1"/>
    <row r="104" ht="20.25" customHeight="1"/>
    <row r="105" ht="20.25" customHeight="1"/>
    <row r="106" ht="20.25" customHeight="1"/>
    <row r="107" ht="20.25" customHeight="1"/>
    <row r="108" ht="36" customHeight="1"/>
    <row r="109" ht="20.25" customHeight="1"/>
    <row r="110" ht="20.25" customHeight="1"/>
    <row r="111" ht="20.25" customHeight="1"/>
    <row r="112" ht="20.25" customHeight="1"/>
    <row r="113" ht="36" customHeight="1"/>
    <row r="114" ht="20.25" customHeight="1"/>
    <row r="115" ht="20.25" customHeight="1"/>
    <row r="116" ht="20.25" customHeight="1"/>
    <row r="117" ht="20.25" customHeight="1"/>
    <row r="118" ht="36" customHeight="1"/>
    <row r="119" ht="20.25" customHeight="1"/>
    <row r="120" ht="20.25" customHeight="1"/>
    <row r="121" ht="20.25" customHeight="1"/>
    <row r="122" ht="20.25" customHeight="1"/>
    <row r="123" ht="36" customHeight="1"/>
    <row r="124" ht="20.25" customHeight="1"/>
    <row r="125" ht="20.25" customHeight="1"/>
    <row r="126" ht="20.25" customHeight="1"/>
    <row r="127" ht="20.25" customHeight="1"/>
    <row r="128" ht="36" customHeight="1"/>
    <row r="129" ht="20.25" customHeight="1"/>
    <row r="130" ht="20.25" customHeight="1"/>
    <row r="131" ht="20.25" customHeight="1"/>
    <row r="132" ht="20.25" customHeight="1"/>
    <row r="133" ht="36" customHeight="1"/>
    <row r="134" ht="20.25" customHeight="1"/>
    <row r="135" ht="20.25" customHeight="1"/>
    <row r="136" ht="20.25" customHeight="1"/>
    <row r="137" ht="20.25" customHeight="1"/>
    <row r="138" ht="36" customHeight="1"/>
    <row r="139" ht="20.25" customHeight="1"/>
    <row r="140" ht="20.25" customHeight="1"/>
    <row r="141" ht="20.25" customHeight="1"/>
    <row r="142" ht="20.25" customHeight="1"/>
    <row r="143" ht="36" customHeight="1"/>
    <row r="144" ht="20.25" customHeight="1"/>
    <row r="145" ht="20.25" customHeight="1"/>
    <row r="146" ht="20.25" customHeight="1"/>
    <row r="148" ht="36" customHeight="1"/>
    <row r="149" ht="20.25" customHeight="1"/>
    <row r="150" ht="20.25" customHeight="1"/>
    <row r="151" ht="20.25" customHeight="1"/>
    <row r="152" ht="20.25" customHeight="1"/>
    <row r="153" ht="36" customHeight="1"/>
    <row r="154" ht="20.25" customHeight="1"/>
    <row r="155" ht="20.25" customHeight="1"/>
    <row r="156" ht="20.25" customHeight="1"/>
  </sheetData>
  <mergeCells count="31">
    <mergeCell ref="D48:E48"/>
    <mergeCell ref="D42:E42"/>
    <mergeCell ref="D43:E43"/>
    <mergeCell ref="D44:E44"/>
    <mergeCell ref="D45:E45"/>
    <mergeCell ref="D46:E46"/>
    <mergeCell ref="D47:E47"/>
    <mergeCell ref="D36:E36"/>
    <mergeCell ref="D20:E20"/>
    <mergeCell ref="D21:E21"/>
    <mergeCell ref="D22:E22"/>
    <mergeCell ref="D23:E23"/>
    <mergeCell ref="D24:E24"/>
    <mergeCell ref="D30:E30"/>
    <mergeCell ref="D31:E31"/>
    <mergeCell ref="D32:E32"/>
    <mergeCell ref="D33:E33"/>
    <mergeCell ref="D34:E34"/>
    <mergeCell ref="D35:E35"/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E146"/>
  <sheetViews>
    <sheetView showGridLines="0" topLeftCell="A4" zoomScale="70" zoomScaleNormal="70" zoomScaleSheetLayoutView="90" workbookViewId="0">
      <selection activeCell="D25" sqref="D25"/>
    </sheetView>
  </sheetViews>
  <sheetFormatPr baseColWidth="10" defaultColWidth="11.3984375" defaultRowHeight="14.25"/>
  <cols>
    <col min="1" max="1" width="8.265625" style="4" customWidth="1"/>
    <col min="2" max="2" width="31.73046875" customWidth="1"/>
    <col min="3" max="3" width="29.73046875" bestFit="1" customWidth="1"/>
    <col min="4" max="4" width="30.3984375" bestFit="1" customWidth="1"/>
  </cols>
  <sheetData>
    <row r="2" spans="1:4" ht="28.5" customHeight="1">
      <c r="B2" s="59" t="s">
        <v>1</v>
      </c>
      <c r="C2" s="59"/>
      <c r="D2" s="59"/>
    </row>
    <row r="3" spans="1:4">
      <c r="A3" s="5"/>
    </row>
    <row r="4" spans="1:4" ht="14.65" thickBot="1">
      <c r="B4" s="31"/>
      <c r="C4" s="31"/>
      <c r="D4" s="31"/>
    </row>
    <row r="5" spans="1:4" ht="46.5" customHeight="1" thickBot="1">
      <c r="A5" s="5"/>
      <c r="B5" s="20" t="s">
        <v>2</v>
      </c>
      <c r="C5" s="19" t="s">
        <v>3</v>
      </c>
      <c r="D5" s="19" t="s">
        <v>4</v>
      </c>
    </row>
    <row r="6" spans="1:4" ht="30.75" customHeight="1" thickBot="1">
      <c r="A6" s="5"/>
      <c r="B6" s="21" t="s">
        <v>26</v>
      </c>
      <c r="C6" s="46">
        <v>43843</v>
      </c>
      <c r="D6" s="46">
        <v>43850</v>
      </c>
    </row>
    <row r="7" spans="1:4" ht="30.75" customHeight="1" thickBot="1">
      <c r="A7" s="5"/>
      <c r="B7" s="21" t="s">
        <v>27</v>
      </c>
      <c r="C7" s="46">
        <v>43850</v>
      </c>
      <c r="D7" s="46">
        <v>43864</v>
      </c>
    </row>
    <row r="8" spans="1:4" ht="30.75" customHeight="1" thickBot="1">
      <c r="A8" s="6"/>
      <c r="B8" s="21" t="s">
        <v>28</v>
      </c>
      <c r="C8" s="46">
        <v>43871</v>
      </c>
      <c r="D8" s="46">
        <v>43878</v>
      </c>
    </row>
    <row r="9" spans="1:4" ht="30.75" customHeight="1" thickBot="1">
      <c r="A9" s="5"/>
      <c r="B9" s="21" t="s">
        <v>29</v>
      </c>
      <c r="C9" s="46">
        <v>43988</v>
      </c>
      <c r="D9" s="46">
        <v>44018</v>
      </c>
    </row>
    <row r="10" spans="1:4" ht="30.75" customHeight="1" thickBot="1">
      <c r="A10" s="6"/>
      <c r="B10" s="21" t="s">
        <v>30</v>
      </c>
      <c r="C10" s="46">
        <v>43899</v>
      </c>
      <c r="D10" s="46">
        <v>43906</v>
      </c>
    </row>
    <row r="11" spans="1:4" ht="30.75" customHeight="1" thickBot="1">
      <c r="A11" s="5"/>
      <c r="B11" s="21" t="s">
        <v>31</v>
      </c>
      <c r="C11" s="46">
        <v>43934</v>
      </c>
      <c r="D11" s="46">
        <v>43941</v>
      </c>
    </row>
    <row r="12" spans="1:4" ht="30.75" customHeight="1" thickBot="1">
      <c r="A12" s="3"/>
      <c r="B12" s="21" t="s">
        <v>32</v>
      </c>
      <c r="C12" s="46">
        <v>43941</v>
      </c>
      <c r="D12" s="46">
        <v>43955</v>
      </c>
    </row>
    <row r="13" spans="1:4" ht="30.75" customHeight="1" thickBot="1">
      <c r="A13" s="2"/>
      <c r="B13" s="21" t="s">
        <v>33</v>
      </c>
      <c r="C13" s="46">
        <v>43962</v>
      </c>
      <c r="D13" s="46">
        <v>43969</v>
      </c>
    </row>
    <row r="14" spans="1:4" ht="30.75" customHeight="1" thickBot="1">
      <c r="A14" s="2"/>
      <c r="B14" s="21" t="s">
        <v>34</v>
      </c>
      <c r="C14" s="46">
        <v>43990</v>
      </c>
      <c r="D14" s="46">
        <v>43997</v>
      </c>
    </row>
    <row r="15" spans="1:4" ht="30.75" customHeight="1" thickBot="1">
      <c r="A15" s="7"/>
      <c r="B15" s="21" t="s">
        <v>35</v>
      </c>
      <c r="C15" s="46">
        <v>44025</v>
      </c>
      <c r="D15" s="46">
        <v>44032</v>
      </c>
    </row>
    <row r="16" spans="1:4" ht="30.75" customHeight="1" thickBot="1">
      <c r="A16" s="7"/>
      <c r="B16" s="21" t="s">
        <v>36</v>
      </c>
      <c r="C16" s="46">
        <v>44032</v>
      </c>
      <c r="D16" s="46">
        <v>44046</v>
      </c>
    </row>
    <row r="17" spans="1:5" ht="30.75" customHeight="1" thickBot="1">
      <c r="A17" s="5"/>
      <c r="B17" s="21" t="s">
        <v>37</v>
      </c>
      <c r="C17" s="46">
        <v>44053</v>
      </c>
      <c r="D17" s="46">
        <v>44060</v>
      </c>
    </row>
    <row r="18" spans="1:5" ht="30.75" customHeight="1" thickBot="1">
      <c r="A18" s="5"/>
      <c r="B18" s="21" t="s">
        <v>38</v>
      </c>
      <c r="C18" s="46">
        <v>44088</v>
      </c>
      <c r="D18" s="46">
        <v>44095</v>
      </c>
      <c r="E18" s="18"/>
    </row>
    <row r="19" spans="1:5" ht="30.75" customHeight="1" thickBot="1">
      <c r="A19" s="1"/>
      <c r="B19" s="21" t="s">
        <v>39</v>
      </c>
      <c r="C19" s="46">
        <v>44116</v>
      </c>
      <c r="D19" s="46">
        <v>44123</v>
      </c>
    </row>
    <row r="20" spans="1:5" ht="30.75" customHeight="1" thickBot="1">
      <c r="A20" s="2"/>
      <c r="B20" s="21" t="s">
        <v>40</v>
      </c>
      <c r="C20" s="46">
        <v>44123</v>
      </c>
      <c r="D20" s="46">
        <v>44137</v>
      </c>
    </row>
    <row r="21" spans="1:5" ht="30.75" customHeight="1" thickBot="1">
      <c r="A21" s="5"/>
      <c r="B21" s="21" t="s">
        <v>41</v>
      </c>
      <c r="C21" s="46">
        <v>44144</v>
      </c>
      <c r="D21" s="46">
        <v>44151</v>
      </c>
    </row>
    <row r="22" spans="1:5" ht="30.75" customHeight="1" thickBot="1">
      <c r="A22" s="5"/>
      <c r="B22" s="21" t="s">
        <v>42</v>
      </c>
      <c r="C22" s="46">
        <v>44179</v>
      </c>
      <c r="D22" s="46">
        <v>44186</v>
      </c>
    </row>
    <row r="23" spans="1:5" ht="30.75" customHeight="1" thickBot="1">
      <c r="A23" s="5"/>
      <c r="B23" s="21" t="s">
        <v>5</v>
      </c>
      <c r="C23" s="46">
        <v>44207</v>
      </c>
      <c r="D23" s="46">
        <v>44214</v>
      </c>
    </row>
    <row r="24" spans="1:5" ht="30.75" customHeight="1" thickBot="1">
      <c r="A24" s="5"/>
      <c r="B24" s="21" t="s">
        <v>6</v>
      </c>
      <c r="C24" s="46">
        <v>44214</v>
      </c>
      <c r="D24" s="46">
        <v>44228</v>
      </c>
    </row>
    <row r="25" spans="1:5" ht="30.75" customHeight="1" thickBot="1">
      <c r="A25" s="5"/>
      <c r="B25" s="21" t="s">
        <v>7</v>
      </c>
      <c r="C25" s="46">
        <v>44235</v>
      </c>
      <c r="D25" s="46">
        <v>44242</v>
      </c>
    </row>
    <row r="26" spans="1:5" ht="30.75" customHeight="1" thickBot="1">
      <c r="A26" s="5"/>
      <c r="B26" s="21" t="s">
        <v>10</v>
      </c>
      <c r="C26" s="46">
        <v>44305</v>
      </c>
      <c r="D26" s="46">
        <v>44319</v>
      </c>
    </row>
    <row r="27" spans="1:5">
      <c r="A27" s="5"/>
    </row>
    <row r="28" spans="1:5">
      <c r="A28" s="2"/>
    </row>
    <row r="29" spans="1:5">
      <c r="A29" s="2"/>
    </row>
    <row r="30" spans="1:5">
      <c r="A30" s="2"/>
    </row>
    <row r="31" spans="1:5">
      <c r="A31" s="2"/>
    </row>
    <row r="32" spans="1:5">
      <c r="A32" s="2"/>
    </row>
    <row r="33" spans="1:1">
      <c r="A33" s="2"/>
    </row>
    <row r="34" spans="1:1">
      <c r="A34" s="2"/>
    </row>
    <row r="35" spans="1:1">
      <c r="A35" s="2"/>
    </row>
    <row r="36" spans="1:1">
      <c r="A36" s="2"/>
    </row>
    <row r="37" spans="1:1">
      <c r="A37" s="2"/>
    </row>
    <row r="38" spans="1:1">
      <c r="A38" s="2"/>
    </row>
    <row r="39" spans="1:1">
      <c r="A39" s="2"/>
    </row>
    <row r="40" spans="1:1">
      <c r="A40" s="2"/>
    </row>
    <row r="41" spans="1:1">
      <c r="A41" s="2"/>
    </row>
    <row r="42" spans="1:1">
      <c r="A42" s="2"/>
    </row>
    <row r="43" spans="1:1">
      <c r="A43" s="2"/>
    </row>
    <row r="44" spans="1:1">
      <c r="A44" s="2"/>
    </row>
    <row r="45" spans="1:1">
      <c r="A45" s="2"/>
    </row>
    <row r="46" spans="1:1">
      <c r="A46" s="2"/>
    </row>
    <row r="47" spans="1:1">
      <c r="A47" s="2"/>
    </row>
    <row r="48" spans="1:1">
      <c r="A48" s="2"/>
    </row>
    <row r="49" spans="1:1">
      <c r="A49" s="2"/>
    </row>
    <row r="50" spans="1:1">
      <c r="A50" s="2"/>
    </row>
    <row r="51" spans="1:1">
      <c r="A51" s="2"/>
    </row>
    <row r="52" spans="1:1">
      <c r="A52" s="2"/>
    </row>
    <row r="53" spans="1:1">
      <c r="A53" s="2"/>
    </row>
    <row r="54" spans="1:1">
      <c r="A54" s="2"/>
    </row>
    <row r="55" spans="1:1">
      <c r="A55" s="2"/>
    </row>
    <row r="56" spans="1:1">
      <c r="A56" s="2"/>
    </row>
    <row r="57" spans="1:1">
      <c r="A57" s="2"/>
    </row>
    <row r="58" spans="1:1">
      <c r="A58" s="2"/>
    </row>
    <row r="59" spans="1:1">
      <c r="A59" s="2"/>
    </row>
    <row r="60" spans="1:1">
      <c r="A60" s="2"/>
    </row>
    <row r="61" spans="1:1">
      <c r="A61" s="2"/>
    </row>
    <row r="62" spans="1:1">
      <c r="A62" s="2"/>
    </row>
    <row r="63" spans="1:1">
      <c r="A63" s="2"/>
    </row>
    <row r="64" spans="1:1">
      <c r="A64" s="2"/>
    </row>
    <row r="65" spans="1:1">
      <c r="A65" s="2"/>
    </row>
    <row r="66" spans="1:1">
      <c r="A66" s="2"/>
    </row>
    <row r="67" spans="1:1">
      <c r="A67" s="2"/>
    </row>
    <row r="68" spans="1:1">
      <c r="A68" s="2"/>
    </row>
    <row r="69" spans="1:1">
      <c r="A69" s="2"/>
    </row>
    <row r="70" spans="1:1">
      <c r="A70" s="2"/>
    </row>
    <row r="71" spans="1:1">
      <c r="A71" s="2"/>
    </row>
    <row r="72" spans="1:1">
      <c r="A72" s="2"/>
    </row>
    <row r="73" spans="1:1">
      <c r="A73" s="2"/>
    </row>
    <row r="74" spans="1:1">
      <c r="A74" s="2"/>
    </row>
    <row r="75" spans="1:1">
      <c r="A75" s="2"/>
    </row>
    <row r="76" spans="1:1">
      <c r="A76" s="2"/>
    </row>
    <row r="77" spans="1:1">
      <c r="A77" s="2"/>
    </row>
    <row r="78" spans="1:1">
      <c r="A78" s="2"/>
    </row>
    <row r="79" spans="1:1">
      <c r="A79" s="2"/>
    </row>
    <row r="80" spans="1:1">
      <c r="A80" s="2"/>
    </row>
    <row r="81" spans="1:1">
      <c r="A81" s="2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88" spans="1:1">
      <c r="A88" s="2"/>
    </row>
    <row r="89" spans="1:1">
      <c r="A89" s="2"/>
    </row>
    <row r="90" spans="1:1">
      <c r="A90" s="2"/>
    </row>
    <row r="91" spans="1:1">
      <c r="A91" s="2"/>
    </row>
    <row r="92" spans="1:1">
      <c r="A92" s="2"/>
    </row>
    <row r="93" spans="1:1">
      <c r="A93" s="2"/>
    </row>
    <row r="94" spans="1:1">
      <c r="A94" s="2"/>
    </row>
    <row r="95" spans="1:1">
      <c r="A95" s="2"/>
    </row>
    <row r="96" spans="1:1">
      <c r="A96" s="2"/>
    </row>
    <row r="97" spans="1:1">
      <c r="A97" s="2"/>
    </row>
    <row r="98" spans="1:1">
      <c r="A98" s="2"/>
    </row>
    <row r="99" spans="1:1">
      <c r="A99" s="2"/>
    </row>
    <row r="100" spans="1:1">
      <c r="A100" s="2"/>
    </row>
    <row r="101" spans="1:1">
      <c r="A101" s="2"/>
    </row>
    <row r="102" spans="1:1">
      <c r="A102" s="2"/>
    </row>
    <row r="103" spans="1:1">
      <c r="A103" s="2"/>
    </row>
    <row r="104" spans="1:1">
      <c r="A104" s="2"/>
    </row>
    <row r="105" spans="1:1">
      <c r="A105" s="2"/>
    </row>
    <row r="106" spans="1:1">
      <c r="A106" s="2"/>
    </row>
    <row r="107" spans="1:1">
      <c r="A107" s="2"/>
    </row>
    <row r="108" spans="1:1">
      <c r="A108" s="2"/>
    </row>
    <row r="109" spans="1:1">
      <c r="A109" s="2"/>
    </row>
    <row r="110" spans="1:1">
      <c r="A110" s="2"/>
    </row>
    <row r="111" spans="1:1">
      <c r="A111" s="2"/>
    </row>
    <row r="112" spans="1:1">
      <c r="A112" s="2"/>
    </row>
    <row r="113" spans="1:1">
      <c r="A113" s="2"/>
    </row>
    <row r="114" spans="1:1">
      <c r="A114" s="2"/>
    </row>
    <row r="115" spans="1:1">
      <c r="A115" s="2"/>
    </row>
    <row r="116" spans="1:1">
      <c r="A116" s="2"/>
    </row>
    <row r="117" spans="1:1">
      <c r="A117" s="2"/>
    </row>
    <row r="118" spans="1:1">
      <c r="A118" s="2"/>
    </row>
    <row r="119" spans="1:1">
      <c r="A119" s="2"/>
    </row>
    <row r="120" spans="1:1">
      <c r="A120" s="2"/>
    </row>
    <row r="121" spans="1:1">
      <c r="A121" s="2"/>
    </row>
    <row r="122" spans="1:1">
      <c r="A122" s="2"/>
    </row>
    <row r="123" spans="1:1">
      <c r="A123" s="2"/>
    </row>
    <row r="124" spans="1:1">
      <c r="A124" s="2"/>
    </row>
    <row r="125" spans="1:1">
      <c r="A125" s="2"/>
    </row>
    <row r="126" spans="1:1">
      <c r="A126" s="2"/>
    </row>
    <row r="127" spans="1:1">
      <c r="A127" s="2"/>
    </row>
    <row r="128" spans="1:1">
      <c r="A128" s="2"/>
    </row>
    <row r="129" spans="1:1">
      <c r="A129" s="2"/>
    </row>
    <row r="130" spans="1:1">
      <c r="A130" s="2"/>
    </row>
    <row r="131" spans="1:1">
      <c r="A131" s="2"/>
    </row>
    <row r="132" spans="1:1">
      <c r="A132" s="2"/>
    </row>
    <row r="133" spans="1:1">
      <c r="A133" s="2"/>
    </row>
    <row r="134" spans="1:1">
      <c r="A134" s="2"/>
    </row>
    <row r="135" spans="1:1">
      <c r="A135" s="2"/>
    </row>
    <row r="136" spans="1:1">
      <c r="A136" s="2"/>
    </row>
    <row r="137" spans="1:1">
      <c r="A137" s="2"/>
    </row>
    <row r="138" spans="1:1">
      <c r="A138" s="2"/>
    </row>
    <row r="139" spans="1:1">
      <c r="A139" s="2"/>
    </row>
    <row r="140" spans="1:1">
      <c r="A140" s="2"/>
    </row>
    <row r="141" spans="1:1">
      <c r="A141" s="2"/>
    </row>
    <row r="142" spans="1:1">
      <c r="A142" s="2"/>
    </row>
    <row r="146" spans="1:1">
      <c r="A146"/>
    </row>
  </sheetData>
  <sortState ref="B5:D25">
    <sortCondition ref="C5"/>
  </sortState>
  <mergeCells count="1">
    <mergeCell ref="B2:D2"/>
  </mergeCells>
  <pageMargins left="0.70866141732283472" right="0.70866141732283472" top="0.74803149606299213" bottom="0.74803149606299213" header="0.31496062992125984" footer="0.31496062992125984"/>
  <pageSetup paperSize="9" scale="64" fitToHeight="0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470DB-1992-4C15-A0C1-2CC356CB721F}">
  <dimension ref="C1:M156"/>
  <sheetViews>
    <sheetView showGridLines="0" zoomScale="85" zoomScaleNormal="85" workbookViewId="0">
      <selection activeCell="G14" sqref="G14"/>
    </sheetView>
  </sheetViews>
  <sheetFormatPr baseColWidth="10" defaultColWidth="11.3984375" defaultRowHeight="14.25"/>
  <cols>
    <col min="1" max="2" width="7.3984375" customWidth="1"/>
    <col min="3" max="3" width="78.59765625" bestFit="1" customWidth="1"/>
    <col min="4" max="4" width="43" style="43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66" t="s">
        <v>152</v>
      </c>
      <c r="D1" s="66"/>
      <c r="E1" s="66"/>
      <c r="F1" s="66"/>
      <c r="G1" s="66"/>
      <c r="H1" s="66"/>
      <c r="I1" s="66"/>
      <c r="J1" s="66"/>
      <c r="K1" s="66"/>
    </row>
    <row r="2" spans="3:13" ht="30" customHeight="1">
      <c r="C2" s="66"/>
      <c r="D2" s="66"/>
      <c r="E2" s="66"/>
      <c r="F2" s="66"/>
      <c r="G2" s="66"/>
      <c r="H2" s="66"/>
      <c r="I2" s="66"/>
      <c r="J2" s="66"/>
      <c r="K2" s="66"/>
    </row>
    <row r="3" spans="3:13" ht="15" customHeight="1">
      <c r="C3" s="67" t="s">
        <v>77</v>
      </c>
      <c r="D3" s="67"/>
      <c r="E3" s="67"/>
      <c r="F3" s="67"/>
      <c r="G3" s="67"/>
      <c r="H3" s="67"/>
      <c r="I3" s="67"/>
      <c r="J3" s="67"/>
      <c r="K3" s="67"/>
    </row>
    <row r="4" spans="3:13" ht="15" customHeight="1">
      <c r="C4" s="67"/>
      <c r="D4" s="67"/>
      <c r="E4" s="67"/>
      <c r="F4" s="67"/>
      <c r="G4" s="67"/>
      <c r="H4" s="67"/>
      <c r="I4" s="67"/>
      <c r="J4" s="67"/>
      <c r="K4" s="67"/>
    </row>
    <row r="5" spans="3:13" ht="14.65" thickBot="1">
      <c r="C5" s="9"/>
      <c r="D5" s="42"/>
      <c r="E5" s="9"/>
      <c r="F5" s="9"/>
      <c r="G5" s="9"/>
      <c r="H5" s="9"/>
      <c r="I5" s="9"/>
      <c r="J5" s="9"/>
      <c r="K5" s="9"/>
    </row>
    <row r="6" spans="3:13" ht="16.5" customHeight="1" thickTop="1" thickBot="1">
      <c r="C6" s="13" t="s">
        <v>78</v>
      </c>
      <c r="D6" s="64" t="s">
        <v>79</v>
      </c>
      <c r="E6" s="64"/>
      <c r="F6" s="10"/>
      <c r="G6" s="10"/>
      <c r="H6" s="9"/>
      <c r="I6" s="9"/>
      <c r="J6" s="9"/>
      <c r="K6" s="9"/>
    </row>
    <row r="7" spans="3:13" ht="15" thickTop="1" thickBot="1">
      <c r="C7" s="14" t="s">
        <v>109</v>
      </c>
      <c r="D7" s="65" t="s">
        <v>153</v>
      </c>
      <c r="E7" s="65"/>
      <c r="F7" s="9"/>
      <c r="G7" s="76"/>
      <c r="H7" s="76"/>
      <c r="I7" s="9"/>
      <c r="J7" s="9"/>
      <c r="K7" s="9"/>
    </row>
    <row r="8" spans="3:13" ht="16.5" customHeight="1" thickTop="1" thickBot="1">
      <c r="C8" s="15" t="s">
        <v>86</v>
      </c>
      <c r="D8" s="77">
        <v>80207991</v>
      </c>
      <c r="E8" s="78"/>
      <c r="F8" s="11"/>
      <c r="G8" s="9"/>
      <c r="H8" s="9"/>
      <c r="I8" s="9"/>
      <c r="J8" s="9"/>
      <c r="K8" s="9"/>
    </row>
    <row r="9" spans="3:13" ht="15" thickTop="1" thickBot="1">
      <c r="C9" s="15" t="s">
        <v>87</v>
      </c>
      <c r="D9" s="77"/>
      <c r="E9" s="78"/>
      <c r="F9" s="9"/>
      <c r="H9" s="9"/>
      <c r="I9" s="9"/>
      <c r="J9" s="9"/>
      <c r="K9" s="9"/>
    </row>
    <row r="10" spans="3:13" ht="15" thickTop="1" thickBot="1">
      <c r="C10" s="15" t="s">
        <v>89</v>
      </c>
      <c r="D10" s="77">
        <f>ROUND(D8/24/1.0026,0)</f>
        <v>3333333</v>
      </c>
      <c r="E10" s="78"/>
      <c r="F10" s="9"/>
      <c r="G10" s="9"/>
      <c r="H10" s="9"/>
      <c r="I10" s="9"/>
      <c r="J10" s="9"/>
      <c r="K10" s="9"/>
    </row>
    <row r="11" spans="3:13" ht="15" thickTop="1" thickBot="1">
      <c r="C11" s="15" t="s">
        <v>90</v>
      </c>
      <c r="D11" s="77">
        <f>ROUND(D9/24/1.0026,0)</f>
        <v>0</v>
      </c>
      <c r="E11" s="78"/>
      <c r="F11" s="9"/>
      <c r="G11" s="9"/>
      <c r="H11" s="9"/>
      <c r="I11" s="9"/>
      <c r="J11" s="9"/>
      <c r="K11" s="9"/>
    </row>
    <row r="12" spans="3:13" ht="15" thickTop="1" thickBot="1">
      <c r="C12" s="15" t="s">
        <v>91</v>
      </c>
      <c r="D12" s="62">
        <f>D11/D10</f>
        <v>0</v>
      </c>
      <c r="E12" s="63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92</v>
      </c>
      <c r="D14" s="44" t="s">
        <v>111</v>
      </c>
      <c r="E14" s="44" t="s">
        <v>94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112</v>
      </c>
      <c r="D15" s="51">
        <v>38.6845</v>
      </c>
      <c r="E15" s="24">
        <f>D15/100/24*365/28/1.0026</f>
        <v>0.20957181714447201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113</v>
      </c>
      <c r="D16" s="16">
        <v>0</v>
      </c>
      <c r="E16" s="17"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6.5" customHeight="1" thickTop="1" thickBot="1">
      <c r="C18" s="13" t="s">
        <v>78</v>
      </c>
      <c r="D18" s="64" t="s">
        <v>97</v>
      </c>
      <c r="E18" s="64"/>
      <c r="F18" s="9"/>
      <c r="G18" s="9"/>
      <c r="H18" s="9"/>
      <c r="I18" s="9"/>
      <c r="J18" s="9"/>
      <c r="K18" s="9"/>
    </row>
    <row r="19" spans="3:11" ht="15" thickTop="1" thickBot="1">
      <c r="C19" s="14" t="s">
        <v>109</v>
      </c>
      <c r="D19" s="65" t="s">
        <v>153</v>
      </c>
      <c r="E19" s="65"/>
      <c r="F19" s="9"/>
      <c r="G19" s="9"/>
      <c r="H19" s="9"/>
      <c r="I19" s="9"/>
      <c r="J19" s="9"/>
      <c r="K19" s="9"/>
    </row>
    <row r="20" spans="3:11" ht="15" thickTop="1" thickBot="1">
      <c r="C20" s="15" t="s">
        <v>86</v>
      </c>
      <c r="D20" s="77">
        <v>139191142</v>
      </c>
      <c r="E20" s="78"/>
      <c r="F20" s="11"/>
      <c r="G20" s="9"/>
      <c r="H20" s="9"/>
      <c r="I20" s="9"/>
      <c r="J20" s="9"/>
      <c r="K20" s="9"/>
    </row>
    <row r="21" spans="3:11" ht="15" thickTop="1" thickBot="1">
      <c r="C21" s="15" t="s">
        <v>87</v>
      </c>
      <c r="D21" s="68">
        <v>40941643</v>
      </c>
      <c r="E21" s="69"/>
      <c r="F21" s="9"/>
      <c r="G21" s="11"/>
      <c r="H21" s="9"/>
      <c r="I21" s="9"/>
      <c r="J21" s="9"/>
      <c r="K21" s="9"/>
    </row>
    <row r="22" spans="3:11" ht="15" thickTop="1" thickBot="1">
      <c r="C22" s="15" t="s">
        <v>89</v>
      </c>
      <c r="D22" s="68">
        <f>ROUND(D20/24/1.0026,0)</f>
        <v>5784591</v>
      </c>
      <c r="E22" s="69"/>
      <c r="F22" s="9"/>
      <c r="G22" s="9"/>
      <c r="H22" s="9"/>
      <c r="I22" s="9"/>
      <c r="J22" s="9"/>
      <c r="K22" s="9"/>
    </row>
    <row r="23" spans="3:11" ht="15" thickTop="1" thickBot="1">
      <c r="C23" s="15" t="s">
        <v>90</v>
      </c>
      <c r="D23" s="68">
        <f>ROUND(D21/24/1.0026,0)</f>
        <v>1701478</v>
      </c>
      <c r="E23" s="69"/>
      <c r="F23" s="9"/>
      <c r="G23" s="9"/>
      <c r="H23" s="9"/>
      <c r="I23" s="9"/>
      <c r="J23" s="9"/>
      <c r="K23" s="9"/>
    </row>
    <row r="24" spans="3:11" ht="15" thickTop="1" thickBot="1">
      <c r="C24" s="15" t="s">
        <v>91</v>
      </c>
      <c r="D24" s="62">
        <f>D23/D22</f>
        <v>0.29413972396665555</v>
      </c>
      <c r="E24" s="63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92</v>
      </c>
      <c r="D26" s="44" t="s">
        <v>111</v>
      </c>
      <c r="E26" s="44" t="s">
        <v>94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112</v>
      </c>
      <c r="D27" s="51">
        <v>42.814300000000003</v>
      </c>
      <c r="E27" s="24">
        <f>D27/100/24*365/28/1.0026</f>
        <v>0.23194485260940609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113</v>
      </c>
      <c r="D28" s="16">
        <v>0</v>
      </c>
      <c r="E28" s="23">
        <v>0</v>
      </c>
      <c r="F28" s="9"/>
      <c r="G28" s="9"/>
      <c r="H28" s="9"/>
      <c r="I28" s="9"/>
      <c r="J28" s="9"/>
      <c r="K28" s="9"/>
    </row>
    <row r="29" spans="3:11" ht="14.65" thickTop="1">
      <c r="F29" s="9"/>
      <c r="G29" s="9"/>
      <c r="H29" s="9"/>
      <c r="I29" s="9"/>
      <c r="J29" s="9"/>
      <c r="K29" s="9"/>
    </row>
    <row r="30" spans="3:11">
      <c r="D30" s="79"/>
      <c r="E30" s="79"/>
      <c r="F30" s="9"/>
      <c r="G30" s="9"/>
      <c r="H30" s="9"/>
      <c r="I30" s="9"/>
      <c r="J30" s="9"/>
      <c r="K30" s="9"/>
    </row>
    <row r="31" spans="3:11">
      <c r="D31" s="79"/>
      <c r="E31" s="79"/>
      <c r="F31" s="9"/>
      <c r="G31" s="9"/>
      <c r="H31" s="9"/>
      <c r="I31" s="9"/>
      <c r="J31" s="9"/>
      <c r="K31" s="9"/>
    </row>
    <row r="32" spans="3:11">
      <c r="D32" s="79"/>
      <c r="E32" s="79"/>
      <c r="F32" s="11"/>
      <c r="G32" s="9"/>
      <c r="H32" s="9"/>
      <c r="I32" s="9"/>
      <c r="J32" s="9"/>
      <c r="K32" s="9"/>
    </row>
    <row r="33" spans="4:11">
      <c r="D33" s="79"/>
      <c r="E33" s="79"/>
      <c r="F33" s="9"/>
      <c r="G33" s="9"/>
      <c r="H33" s="9"/>
      <c r="I33" s="9"/>
      <c r="J33" s="9"/>
      <c r="K33" s="9"/>
    </row>
    <row r="34" spans="4:11">
      <c r="D34" s="79"/>
      <c r="E34" s="79"/>
      <c r="F34" s="9"/>
      <c r="G34" s="9"/>
      <c r="H34" s="9"/>
      <c r="I34" s="9"/>
      <c r="J34" s="9"/>
      <c r="K34" s="9"/>
    </row>
    <row r="35" spans="4:11">
      <c r="D35" s="79"/>
      <c r="E35" s="79"/>
      <c r="F35" s="9"/>
      <c r="G35" s="9"/>
      <c r="H35" s="9"/>
      <c r="I35" s="9"/>
      <c r="J35" s="9"/>
      <c r="K35" s="9"/>
    </row>
    <row r="36" spans="4:11">
      <c r="D36" s="79"/>
      <c r="E36" s="79"/>
      <c r="F36" s="9"/>
      <c r="G36" s="9"/>
      <c r="H36" s="9"/>
      <c r="I36" s="9"/>
      <c r="J36" s="9"/>
      <c r="K36" s="9"/>
    </row>
    <row r="37" spans="4:11">
      <c r="D37"/>
      <c r="F37" s="9"/>
      <c r="G37" s="9"/>
      <c r="H37" s="9"/>
      <c r="I37" s="9"/>
      <c r="J37" s="9"/>
      <c r="K37" s="9"/>
    </row>
    <row r="38" spans="4:11">
      <c r="D38"/>
      <c r="F38" s="9"/>
      <c r="G38" s="9"/>
      <c r="H38" s="9"/>
      <c r="I38" s="9"/>
      <c r="J38" s="9"/>
      <c r="K38" s="9"/>
    </row>
    <row r="39" spans="4:11">
      <c r="D39"/>
      <c r="F39" s="9"/>
      <c r="G39" s="9"/>
      <c r="H39" s="9"/>
      <c r="I39" s="9"/>
      <c r="J39" s="9"/>
      <c r="K39" s="9"/>
    </row>
    <row r="40" spans="4:11">
      <c r="D40"/>
      <c r="F40" s="9"/>
      <c r="G40" s="9"/>
      <c r="H40" s="9"/>
      <c r="I40" s="9"/>
      <c r="J40" s="9"/>
      <c r="K40" s="9"/>
    </row>
    <row r="41" spans="4:11" ht="20.25" customHeight="1">
      <c r="D41"/>
      <c r="F41" s="9"/>
      <c r="G41" s="9"/>
      <c r="H41" s="9"/>
      <c r="I41" s="9"/>
      <c r="J41" s="9"/>
      <c r="K41" s="9"/>
    </row>
    <row r="42" spans="4:11">
      <c r="D42" s="79"/>
      <c r="E42" s="79"/>
    </row>
    <row r="43" spans="4:11">
      <c r="D43" s="79"/>
      <c r="E43" s="79"/>
    </row>
    <row r="44" spans="4:11">
      <c r="D44" s="79"/>
      <c r="E44" s="79"/>
      <c r="F44" s="11"/>
    </row>
    <row r="45" spans="4:11">
      <c r="D45" s="79"/>
      <c r="E45" s="79"/>
    </row>
    <row r="46" spans="4:11">
      <c r="D46" s="79"/>
      <c r="E46" s="79"/>
    </row>
    <row r="47" spans="4:11">
      <c r="D47" s="79"/>
      <c r="E47" s="79"/>
    </row>
    <row r="48" spans="4:11">
      <c r="D48" s="79"/>
      <c r="E48" s="79"/>
    </row>
    <row r="49" spans="4:4" ht="20.25" customHeight="1">
      <c r="D49"/>
    </row>
    <row r="50" spans="4:4">
      <c r="D50"/>
    </row>
    <row r="51" spans="4:4">
      <c r="D51"/>
    </row>
    <row r="52" spans="4:4">
      <c r="D52"/>
    </row>
    <row r="54" spans="4:4" ht="20.25" customHeight="1"/>
    <row r="55" spans="4:4" ht="20.25" customHeight="1"/>
    <row r="56" spans="4:4" ht="20.25" customHeight="1"/>
    <row r="57" spans="4:4" ht="20.25" customHeight="1"/>
    <row r="58" spans="4:4" ht="36" customHeight="1"/>
    <row r="59" spans="4:4" ht="20.25" customHeight="1"/>
    <row r="60" spans="4:4" ht="20.25" customHeight="1"/>
    <row r="61" spans="4:4" ht="20.25" customHeight="1"/>
    <row r="62" spans="4:4" ht="20.25" customHeight="1"/>
    <row r="63" spans="4:4" ht="36" customHeight="1"/>
    <row r="64" spans="4:4" ht="20.25" customHeight="1"/>
    <row r="65" ht="20.25" customHeight="1"/>
    <row r="66" ht="20.25" customHeight="1"/>
    <row r="67" ht="20.25" customHeight="1"/>
    <row r="68" ht="36" customHeight="1"/>
    <row r="69" ht="20.25" customHeight="1"/>
    <row r="70" ht="20.25" customHeight="1"/>
    <row r="71" ht="20.25" customHeight="1"/>
    <row r="72" ht="20.25" customHeight="1"/>
    <row r="73" ht="36" customHeight="1"/>
    <row r="74" ht="20.25" customHeight="1"/>
    <row r="75" ht="20.25" customHeight="1"/>
    <row r="76" ht="20.25" customHeight="1"/>
    <row r="77" ht="20.25" customHeight="1"/>
    <row r="78" ht="36" customHeight="1"/>
    <row r="79" ht="20.25" customHeight="1"/>
    <row r="80" ht="20.25" customHeight="1"/>
    <row r="81" ht="20.25" customHeight="1"/>
    <row r="82" ht="20.25" customHeight="1"/>
    <row r="83" ht="36" customHeight="1"/>
    <row r="84" ht="20.25" customHeight="1"/>
    <row r="85" ht="20.25" customHeight="1"/>
    <row r="86" ht="20.25" customHeight="1"/>
    <row r="87" ht="20.25" customHeight="1"/>
    <row r="88" ht="36" customHeight="1"/>
    <row r="89" ht="20.25" customHeight="1"/>
    <row r="90" ht="20.25" customHeight="1"/>
    <row r="91" ht="20.25" customHeight="1"/>
    <row r="92" ht="20.25" customHeight="1"/>
    <row r="93" ht="36" customHeight="1"/>
    <row r="94" ht="20.25" customHeight="1"/>
    <row r="95" ht="20.25" customHeight="1"/>
    <row r="96" ht="20.25" customHeight="1"/>
    <row r="97" ht="20.25" customHeight="1"/>
    <row r="98" ht="36" customHeight="1"/>
    <row r="99" ht="20.25" customHeight="1"/>
    <row r="100" ht="20.25" customHeight="1"/>
    <row r="101" ht="20.25" customHeight="1"/>
    <row r="102" ht="20.25" customHeight="1"/>
    <row r="103" ht="36" customHeight="1"/>
    <row r="104" ht="20.25" customHeight="1"/>
    <row r="105" ht="20.25" customHeight="1"/>
    <row r="106" ht="20.25" customHeight="1"/>
    <row r="107" ht="20.25" customHeight="1"/>
    <row r="108" ht="36" customHeight="1"/>
    <row r="109" ht="20.25" customHeight="1"/>
    <row r="110" ht="20.25" customHeight="1"/>
    <row r="111" ht="20.25" customHeight="1"/>
    <row r="112" ht="20.25" customHeight="1"/>
    <row r="113" ht="36" customHeight="1"/>
    <row r="114" ht="20.25" customHeight="1"/>
    <row r="115" ht="20.25" customHeight="1"/>
    <row r="116" ht="20.25" customHeight="1"/>
    <row r="117" ht="20.25" customHeight="1"/>
    <row r="118" ht="36" customHeight="1"/>
    <row r="119" ht="20.25" customHeight="1"/>
    <row r="120" ht="20.25" customHeight="1"/>
    <row r="121" ht="20.25" customHeight="1"/>
    <row r="122" ht="20.25" customHeight="1"/>
    <row r="123" ht="36" customHeight="1"/>
    <row r="124" ht="20.25" customHeight="1"/>
    <row r="125" ht="20.25" customHeight="1"/>
    <row r="126" ht="20.25" customHeight="1"/>
    <row r="127" ht="20.25" customHeight="1"/>
    <row r="128" ht="36" customHeight="1"/>
    <row r="129" ht="20.25" customHeight="1"/>
    <row r="130" ht="20.25" customHeight="1"/>
    <row r="131" ht="20.25" customHeight="1"/>
    <row r="132" ht="20.25" customHeight="1"/>
    <row r="133" ht="36" customHeight="1"/>
    <row r="134" ht="20.25" customHeight="1"/>
    <row r="135" ht="20.25" customHeight="1"/>
    <row r="136" ht="20.25" customHeight="1"/>
    <row r="137" ht="20.25" customHeight="1"/>
    <row r="138" ht="36" customHeight="1"/>
    <row r="139" ht="20.25" customHeight="1"/>
    <row r="140" ht="20.25" customHeight="1"/>
    <row r="141" ht="20.25" customHeight="1"/>
    <row r="142" ht="20.25" customHeight="1"/>
    <row r="143" ht="36" customHeight="1"/>
    <row r="144" ht="20.25" customHeight="1"/>
    <row r="145" ht="20.25" customHeight="1"/>
    <row r="146" ht="20.25" customHeight="1"/>
    <row r="148" ht="36" customHeight="1"/>
    <row r="149" ht="20.25" customHeight="1"/>
    <row r="150" ht="20.25" customHeight="1"/>
    <row r="151" ht="20.25" customHeight="1"/>
    <row r="152" ht="20.25" customHeight="1"/>
    <row r="153" ht="36" customHeight="1"/>
    <row r="154" ht="20.25" customHeight="1"/>
    <row r="155" ht="20.25" customHeight="1"/>
    <row r="156" ht="20.25" customHeight="1"/>
  </sheetData>
  <mergeCells count="31">
    <mergeCell ref="D48:E48"/>
    <mergeCell ref="D42:E42"/>
    <mergeCell ref="D43:E43"/>
    <mergeCell ref="D44:E44"/>
    <mergeCell ref="D45:E45"/>
    <mergeCell ref="D46:E46"/>
    <mergeCell ref="D47:E47"/>
    <mergeCell ref="D36:E36"/>
    <mergeCell ref="D20:E20"/>
    <mergeCell ref="D21:E21"/>
    <mergeCell ref="D22:E22"/>
    <mergeCell ref="D23:E23"/>
    <mergeCell ref="D24:E24"/>
    <mergeCell ref="D30:E30"/>
    <mergeCell ref="D31:E31"/>
    <mergeCell ref="D32:E32"/>
    <mergeCell ref="D33:E33"/>
    <mergeCell ref="D34:E34"/>
    <mergeCell ref="D35:E35"/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</mergeCells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180EA-B703-4648-8F8C-68799F6625AC}">
  <dimension ref="A1:G66"/>
  <sheetViews>
    <sheetView showGridLines="0" zoomScale="90" zoomScaleNormal="90" workbookViewId="0">
      <selection activeCell="D22" sqref="D22:G22"/>
    </sheetView>
  </sheetViews>
  <sheetFormatPr baseColWidth="10" defaultColWidth="11.3984375" defaultRowHeight="14.25"/>
  <cols>
    <col min="3" max="3" width="75.3984375" customWidth="1"/>
    <col min="4" max="6" width="30.265625" customWidth="1"/>
    <col min="7" max="7" width="30.265625" style="9" customWidth="1"/>
    <col min="8" max="8" width="14.265625" style="9" bestFit="1" customWidth="1"/>
    <col min="9" max="10" width="11.3984375" style="9"/>
    <col min="11" max="11" width="16.3984375" style="9" bestFit="1" customWidth="1"/>
    <col min="12" max="13" width="11.3984375" style="9"/>
    <col min="14" max="14" width="16.3984375" style="9" bestFit="1" customWidth="1"/>
    <col min="15" max="16384" width="11.3984375" style="9"/>
  </cols>
  <sheetData>
    <row r="1" spans="3:7" s="9" customFormat="1" ht="19.5" customHeight="1">
      <c r="C1" s="59" t="s">
        <v>154</v>
      </c>
      <c r="D1" s="59"/>
      <c r="E1" s="59"/>
      <c r="F1" s="59"/>
      <c r="G1" s="59"/>
    </row>
    <row r="2" spans="3:7" s="9" customFormat="1" ht="29.25" customHeight="1">
      <c r="C2" s="59"/>
      <c r="D2" s="59"/>
      <c r="E2" s="59"/>
      <c r="F2" s="59"/>
      <c r="G2" s="59"/>
    </row>
    <row r="3" spans="3:7" s="9" customFormat="1" ht="14.25" customHeight="1">
      <c r="C3" s="67" t="s">
        <v>77</v>
      </c>
      <c r="D3" s="67"/>
      <c r="E3" s="67"/>
      <c r="F3" s="67"/>
      <c r="G3" s="67"/>
    </row>
    <row r="4" spans="3:7" s="9" customFormat="1" ht="14.25" customHeight="1">
      <c r="C4" s="67"/>
      <c r="D4" s="67"/>
      <c r="E4" s="67"/>
      <c r="F4" s="67"/>
      <c r="G4" s="67"/>
    </row>
    <row r="5" spans="3:7" s="9" customFormat="1" ht="13.5"/>
    <row r="6" spans="3:7" s="9" customFormat="1" ht="16.5" customHeight="1" thickBot="1">
      <c r="C6" s="13" t="s">
        <v>78</v>
      </c>
      <c r="D6" s="72" t="s">
        <v>79</v>
      </c>
      <c r="E6" s="72"/>
      <c r="F6" s="72"/>
      <c r="G6" s="73"/>
    </row>
    <row r="7" spans="3:7" s="9" customFormat="1" thickTop="1" thickBot="1">
      <c r="C7" s="14" t="s">
        <v>99</v>
      </c>
      <c r="D7" s="70" t="s">
        <v>102</v>
      </c>
      <c r="E7" s="71"/>
      <c r="F7" s="70" t="s">
        <v>103</v>
      </c>
      <c r="G7" s="71"/>
    </row>
    <row r="8" spans="3:7" s="9" customFormat="1" thickTop="1" thickBot="1">
      <c r="C8" s="15" t="s">
        <v>86</v>
      </c>
      <c r="D8" s="68">
        <v>80207991</v>
      </c>
      <c r="E8" s="69"/>
      <c r="F8" s="68">
        <v>80207991</v>
      </c>
      <c r="G8" s="69"/>
    </row>
    <row r="9" spans="3:7" s="9" customFormat="1" thickTop="1" thickBot="1">
      <c r="C9" s="15" t="s">
        <v>87</v>
      </c>
      <c r="D9" s="68">
        <v>0</v>
      </c>
      <c r="E9" s="69"/>
      <c r="F9" s="68">
        <v>0</v>
      </c>
      <c r="G9" s="69"/>
    </row>
    <row r="10" spans="3:7" s="9" customFormat="1" thickTop="1" thickBot="1">
      <c r="C10" s="15" t="s">
        <v>89</v>
      </c>
      <c r="D10" s="68">
        <f>D8/1.0026/24</f>
        <v>3333332.9593058047</v>
      </c>
      <c r="E10" s="69"/>
      <c r="F10" s="68">
        <f>F8/1.0026/24</f>
        <v>3333332.9593058047</v>
      </c>
      <c r="G10" s="69"/>
    </row>
    <row r="11" spans="3:7" s="9" customFormat="1" thickTop="1" thickBot="1">
      <c r="C11" s="15" t="s">
        <v>90</v>
      </c>
      <c r="D11" s="68">
        <f>D9/24/1.0026</f>
        <v>0</v>
      </c>
      <c r="E11" s="69"/>
      <c r="F11" s="68">
        <f>F9/24/1.0026</f>
        <v>0</v>
      </c>
      <c r="G11" s="69"/>
    </row>
    <row r="12" spans="3:7" s="9" customFormat="1" thickTop="1" thickBot="1">
      <c r="C12" s="15" t="s">
        <v>91</v>
      </c>
      <c r="D12" s="62">
        <f t="shared" ref="D12" si="0">D11/D10</f>
        <v>0</v>
      </c>
      <c r="E12" s="63"/>
      <c r="F12" s="62">
        <f t="shared" ref="F12" si="1">F11/F10</f>
        <v>0</v>
      </c>
      <c r="G12" s="63"/>
    </row>
    <row r="13" spans="3:7" s="9" customFormat="1" ht="14.65" thickTop="1">
      <c r="C13"/>
    </row>
    <row r="14" spans="3:7" s="9" customFormat="1" ht="14.65" thickBot="1">
      <c r="C14"/>
      <c r="D14"/>
      <c r="E14"/>
      <c r="G14" s="11"/>
    </row>
    <row r="15" spans="3:7" s="9" customFormat="1" ht="15" thickTop="1" thickBot="1">
      <c r="C15"/>
      <c r="D15" s="70" t="s">
        <v>102</v>
      </c>
      <c r="E15" s="71"/>
      <c r="F15" s="70" t="s">
        <v>103</v>
      </c>
      <c r="G15" s="71"/>
    </row>
    <row r="16" spans="3:7" s="9" customFormat="1" ht="41.25" thickTop="1" thickBot="1">
      <c r="C16" s="15" t="s">
        <v>92</v>
      </c>
      <c r="D16" s="44" t="s">
        <v>104</v>
      </c>
      <c r="E16" s="44" t="s">
        <v>118</v>
      </c>
      <c r="F16" s="44" t="s">
        <v>104</v>
      </c>
      <c r="G16" s="44" t="s">
        <v>118</v>
      </c>
    </row>
    <row r="17" spans="3:7" s="9" customFormat="1" thickTop="1" thickBot="1">
      <c r="C17" s="15" t="s">
        <v>106</v>
      </c>
      <c r="D17" s="54">
        <v>116.0536</v>
      </c>
      <c r="E17" s="24">
        <f>D17/100/24*365/91/1.0026</f>
        <v>0.19345107482450391</v>
      </c>
      <c r="F17" s="22">
        <v>117.3289</v>
      </c>
      <c r="G17" s="24">
        <f>F17/100/24*365/92/1.0026</f>
        <v>0.19345105127032036</v>
      </c>
    </row>
    <row r="18" spans="3:7" s="9" customFormat="1" thickTop="1" thickBot="1">
      <c r="C18" s="15" t="s">
        <v>107</v>
      </c>
      <c r="D18" s="22">
        <v>0</v>
      </c>
      <c r="E18" s="22">
        <v>0</v>
      </c>
      <c r="F18" s="22">
        <v>0</v>
      </c>
      <c r="G18" s="22">
        <v>0</v>
      </c>
    </row>
    <row r="19" spans="3:7" s="9" customFormat="1" ht="13.9" thickTop="1"/>
    <row r="20" spans="3:7" s="9" customFormat="1" ht="13.5"/>
    <row r="21" spans="3:7" s="9" customFormat="1" ht="16.5" customHeight="1">
      <c r="C21"/>
    </row>
    <row r="22" spans="3:7" s="9" customFormat="1" ht="16.5" customHeight="1" thickBot="1">
      <c r="C22" s="13" t="s">
        <v>78</v>
      </c>
      <c r="D22" s="72" t="s">
        <v>97</v>
      </c>
      <c r="E22" s="72"/>
      <c r="F22" s="72"/>
      <c r="G22" s="73"/>
    </row>
    <row r="23" spans="3:7" s="9" customFormat="1" thickTop="1" thickBot="1">
      <c r="C23" s="14" t="s">
        <v>99</v>
      </c>
      <c r="D23" s="70" t="s">
        <v>102</v>
      </c>
      <c r="E23" s="71"/>
      <c r="F23" s="70" t="s">
        <v>103</v>
      </c>
      <c r="G23" s="71"/>
    </row>
    <row r="24" spans="3:7" s="9" customFormat="1" thickTop="1" thickBot="1">
      <c r="C24" s="15" t="s">
        <v>86</v>
      </c>
      <c r="D24" s="68">
        <v>141045751</v>
      </c>
      <c r="E24" s="69"/>
      <c r="F24" s="68">
        <v>141045751</v>
      </c>
      <c r="G24" s="69"/>
    </row>
    <row r="25" spans="3:7" s="9" customFormat="1" thickTop="1" thickBot="1">
      <c r="C25" s="15" t="s">
        <v>87</v>
      </c>
      <c r="D25" s="68">
        <v>7225769</v>
      </c>
      <c r="E25" s="69"/>
      <c r="F25" s="68">
        <v>2228779</v>
      </c>
      <c r="G25" s="69"/>
    </row>
    <row r="26" spans="3:7" s="9" customFormat="1" thickTop="1" thickBot="1">
      <c r="C26" s="15" t="s">
        <v>89</v>
      </c>
      <c r="D26" s="68">
        <f t="shared" ref="D26" si="2">D24/1.0026/24</f>
        <v>5861665.9601702243</v>
      </c>
      <c r="E26" s="69"/>
      <c r="F26" s="68">
        <f t="shared" ref="F26" si="3">F24/1.0026/24</f>
        <v>5861665.9601702243</v>
      </c>
      <c r="G26" s="69"/>
    </row>
    <row r="27" spans="3:7" s="9" customFormat="1" thickTop="1" thickBot="1">
      <c r="C27" s="15" t="s">
        <v>90</v>
      </c>
      <c r="D27" s="68">
        <f t="shared" ref="D27" si="4">D25/24/1.0026</f>
        <v>300292.9466719862</v>
      </c>
      <c r="E27" s="69"/>
      <c r="F27" s="68">
        <f t="shared" ref="F27" si="5">F25/24/1.0026</f>
        <v>92624.966753108602</v>
      </c>
      <c r="G27" s="69"/>
    </row>
    <row r="28" spans="3:7" s="9" customFormat="1" thickTop="1" thickBot="1">
      <c r="C28" s="15" t="s">
        <v>91</v>
      </c>
      <c r="D28" s="62">
        <f t="shared" ref="D28" si="6">D27/D26</f>
        <v>5.1229965800245907E-2</v>
      </c>
      <c r="E28" s="63"/>
      <c r="F28" s="62">
        <f t="shared" ref="F28" si="7">F27/F26</f>
        <v>1.5801815965374246E-2</v>
      </c>
      <c r="G28" s="63"/>
    </row>
    <row r="29" spans="3:7" s="9" customFormat="1" ht="14.65" thickTop="1">
      <c r="C29"/>
    </row>
    <row r="30" spans="3:7" s="9" customFormat="1" ht="13.9" thickBot="1"/>
    <row r="31" spans="3:7" s="9" customFormat="1" thickTop="1" thickBot="1">
      <c r="D31" s="70" t="s">
        <v>102</v>
      </c>
      <c r="E31" s="71"/>
      <c r="F31" s="70" t="s">
        <v>103</v>
      </c>
      <c r="G31" s="71"/>
    </row>
    <row r="32" spans="3:7" s="9" customFormat="1" ht="41.25" thickTop="1" thickBot="1">
      <c r="C32" s="15" t="s">
        <v>92</v>
      </c>
      <c r="D32" s="44" t="s">
        <v>104</v>
      </c>
      <c r="E32" s="44" t="s">
        <v>118</v>
      </c>
      <c r="F32" s="44" t="s">
        <v>104</v>
      </c>
      <c r="G32" s="44" t="s">
        <v>118</v>
      </c>
    </row>
    <row r="33" spans="1:7" thickTop="1" thickBot="1">
      <c r="A33" s="9"/>
      <c r="B33" s="9"/>
      <c r="C33" s="15" t="s">
        <v>106</v>
      </c>
      <c r="D33" s="22">
        <v>128.44290000000001</v>
      </c>
      <c r="E33" s="24">
        <f>D33/100/24*365/91/1.0026</f>
        <v>0.21410294087022097</v>
      </c>
      <c r="F33" s="22">
        <v>129.8544</v>
      </c>
      <c r="G33" s="24">
        <f>F33/100/24*365/92/1.0026</f>
        <v>0.21410300609719077</v>
      </c>
    </row>
    <row r="34" spans="1:7" thickTop="1" thickBot="1">
      <c r="A34" s="9"/>
      <c r="B34" s="9"/>
      <c r="C34" s="15" t="s">
        <v>107</v>
      </c>
      <c r="D34" s="22">
        <v>0</v>
      </c>
      <c r="E34" s="22">
        <v>0</v>
      </c>
      <c r="F34" s="22">
        <v>0</v>
      </c>
      <c r="G34" s="22">
        <v>0</v>
      </c>
    </row>
    <row r="35" spans="1:7" ht="14.65" thickTop="1">
      <c r="A35" s="9"/>
      <c r="B35" s="9"/>
      <c r="D35" s="9"/>
      <c r="E35" s="9"/>
      <c r="F35" s="9"/>
    </row>
    <row r="36" spans="1:7" ht="13.5">
      <c r="A36" s="9"/>
      <c r="B36" s="9"/>
      <c r="C36" s="9"/>
      <c r="D36" s="9"/>
      <c r="E36" s="9"/>
      <c r="F36" s="9"/>
    </row>
    <row r="37" spans="1:7" ht="13.5">
      <c r="A37" s="9"/>
      <c r="B37" s="9"/>
      <c r="C37" s="9"/>
      <c r="D37" s="9"/>
      <c r="E37" s="9"/>
      <c r="F37" s="9"/>
    </row>
    <row r="38" spans="1:7" ht="13.5">
      <c r="A38" s="9"/>
      <c r="B38" s="9"/>
      <c r="C38" s="9"/>
      <c r="D38" s="9"/>
      <c r="E38" s="9"/>
      <c r="F38" s="9"/>
    </row>
    <row r="39" spans="1:7" ht="13.5">
      <c r="A39" s="9"/>
      <c r="B39" s="9"/>
      <c r="C39" s="9"/>
      <c r="D39" s="9"/>
      <c r="E39" s="9"/>
      <c r="F39" s="9"/>
    </row>
    <row r="40" spans="1:7" ht="13.5">
      <c r="A40" s="9"/>
      <c r="B40" s="9"/>
      <c r="C40" s="9"/>
      <c r="D40" s="9"/>
      <c r="E40" s="9"/>
      <c r="F40" s="9"/>
    </row>
    <row r="41" spans="1:7" ht="13.5">
      <c r="A41" s="9"/>
      <c r="B41" s="9"/>
      <c r="C41" s="9"/>
      <c r="D41" s="9"/>
      <c r="E41" s="9"/>
      <c r="F41" s="9"/>
    </row>
    <row r="42" spans="1:7" ht="13.5">
      <c r="A42" s="9"/>
      <c r="B42" s="9"/>
      <c r="C42" s="9"/>
      <c r="D42" s="9"/>
      <c r="E42" s="9"/>
      <c r="F42" s="9"/>
    </row>
    <row r="43" spans="1:7" ht="13.5">
      <c r="A43" s="9"/>
      <c r="B43" s="9"/>
      <c r="C43" s="9"/>
      <c r="D43" s="9"/>
      <c r="E43" s="9"/>
      <c r="F43" s="9"/>
    </row>
    <row r="44" spans="1:7" ht="13.5">
      <c r="A44" s="9"/>
      <c r="B44" s="9"/>
      <c r="C44" s="9"/>
      <c r="D44" s="9"/>
      <c r="E44" s="9"/>
      <c r="F44" s="9"/>
    </row>
    <row r="45" spans="1:7" ht="13.5">
      <c r="A45" s="9"/>
      <c r="B45" s="9"/>
      <c r="C45" s="9"/>
      <c r="D45" s="9"/>
      <c r="E45" s="9"/>
      <c r="F45" s="9"/>
    </row>
    <row r="46" spans="1:7" ht="13.5">
      <c r="A46" s="9"/>
      <c r="B46" s="9"/>
      <c r="C46" s="9"/>
      <c r="D46" s="9"/>
      <c r="E46" s="9"/>
      <c r="F46" s="9"/>
    </row>
    <row r="47" spans="1:7" ht="13.5">
      <c r="A47" s="9"/>
      <c r="B47" s="9"/>
      <c r="C47" s="9"/>
      <c r="D47" s="9"/>
      <c r="E47" s="9"/>
      <c r="F47" s="9"/>
    </row>
    <row r="48" spans="1:7" ht="13.5">
      <c r="A48" s="9"/>
      <c r="B48" s="9"/>
      <c r="C48" s="9"/>
      <c r="D48" s="9"/>
      <c r="E48" s="9"/>
      <c r="F48" s="9"/>
    </row>
    <row r="49" s="9" customFormat="1" ht="13.5"/>
    <row r="50" s="9" customFormat="1" ht="13.5"/>
    <row r="51" s="9" customFormat="1" ht="13.5"/>
    <row r="52" s="9" customFormat="1" ht="13.5"/>
    <row r="53" s="9" customFormat="1" ht="13.5"/>
    <row r="54" s="9" customFormat="1" ht="13.5"/>
    <row r="55" s="9" customFormat="1" ht="13.5"/>
    <row r="56" s="9" customFormat="1" ht="13.5"/>
    <row r="57" s="9" customFormat="1" ht="13.5"/>
    <row r="58" s="9" customFormat="1" ht="13.5"/>
    <row r="59" s="9" customFormat="1" ht="13.5"/>
    <row r="60" s="9" customFormat="1" ht="13.5"/>
    <row r="61" s="9" customFormat="1" ht="13.5"/>
    <row r="62" s="9" customFormat="1" ht="13.5"/>
    <row r="63" s="9" customFormat="1" ht="13.5"/>
    <row r="64" s="9" customFormat="1" ht="13.5"/>
    <row r="65" s="9" customFormat="1" ht="13.5"/>
    <row r="66" s="9" customFormat="1" ht="13.5"/>
  </sheetData>
  <mergeCells count="32">
    <mergeCell ref="D8:E8"/>
    <mergeCell ref="F8:G8"/>
    <mergeCell ref="D9:E9"/>
    <mergeCell ref="F9:G9"/>
    <mergeCell ref="C1:G2"/>
    <mergeCell ref="C3:G4"/>
    <mergeCell ref="D6:G6"/>
    <mergeCell ref="D7:E7"/>
    <mergeCell ref="F7:G7"/>
    <mergeCell ref="D12:E12"/>
    <mergeCell ref="F12:G12"/>
    <mergeCell ref="D15:E15"/>
    <mergeCell ref="F15:G15"/>
    <mergeCell ref="D10:E10"/>
    <mergeCell ref="F10:G10"/>
    <mergeCell ref="D11:E11"/>
    <mergeCell ref="F11:G11"/>
    <mergeCell ref="D25:E25"/>
    <mergeCell ref="F25:G25"/>
    <mergeCell ref="D26:E26"/>
    <mergeCell ref="F26:G26"/>
    <mergeCell ref="D22:G22"/>
    <mergeCell ref="D23:E23"/>
    <mergeCell ref="F23:G23"/>
    <mergeCell ref="D24:E24"/>
    <mergeCell ref="F24:G24"/>
    <mergeCell ref="D31:E31"/>
    <mergeCell ref="F31:G31"/>
    <mergeCell ref="D27:E27"/>
    <mergeCell ref="F27:G27"/>
    <mergeCell ref="D28:E28"/>
    <mergeCell ref="F28:G28"/>
  </mergeCells>
  <pageMargins left="0.7" right="0.7" top="0.75" bottom="0.75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30ED0-AA93-4082-B858-FC89FD10CEFF}">
  <dimension ref="C1:M133"/>
  <sheetViews>
    <sheetView showGridLines="0" zoomScale="85" zoomScaleNormal="85" workbookViewId="0">
      <selection activeCell="G20" sqref="G20"/>
    </sheetView>
  </sheetViews>
  <sheetFormatPr baseColWidth="10" defaultColWidth="11.3984375" defaultRowHeight="14.25"/>
  <cols>
    <col min="1" max="2" width="7.3984375" customWidth="1"/>
    <col min="3" max="3" width="78.59765625" bestFit="1" customWidth="1"/>
    <col min="4" max="4" width="43" style="43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66" t="s">
        <v>155</v>
      </c>
      <c r="D1" s="66"/>
      <c r="E1" s="66"/>
      <c r="F1" s="66"/>
      <c r="G1" s="66"/>
      <c r="H1" s="66"/>
      <c r="I1" s="66"/>
      <c r="J1" s="66"/>
      <c r="K1" s="66"/>
    </row>
    <row r="2" spans="3:13" ht="30" customHeight="1">
      <c r="C2" s="66"/>
      <c r="D2" s="66"/>
      <c r="E2" s="66"/>
      <c r="F2" s="66"/>
      <c r="G2" s="66"/>
      <c r="H2" s="66"/>
      <c r="I2" s="66"/>
      <c r="J2" s="66"/>
      <c r="K2" s="66"/>
    </row>
    <row r="3" spans="3:13" ht="15" customHeight="1">
      <c r="C3" s="67" t="s">
        <v>77</v>
      </c>
      <c r="D3" s="67"/>
      <c r="E3" s="67"/>
      <c r="F3" s="67"/>
      <c r="G3" s="67"/>
      <c r="H3" s="67"/>
      <c r="I3" s="67"/>
      <c r="J3" s="67"/>
      <c r="K3" s="67"/>
    </row>
    <row r="4" spans="3:13" ht="15" customHeight="1">
      <c r="C4" s="67"/>
      <c r="D4" s="67"/>
      <c r="E4" s="67"/>
      <c r="F4" s="67"/>
      <c r="G4" s="67"/>
      <c r="H4" s="67"/>
      <c r="I4" s="67"/>
      <c r="J4" s="67"/>
      <c r="K4" s="67"/>
    </row>
    <row r="5" spans="3:13" ht="14.65" thickBot="1">
      <c r="C5" s="9"/>
      <c r="D5" s="42"/>
      <c r="E5" s="9"/>
      <c r="F5" s="9"/>
      <c r="G5" s="9"/>
      <c r="H5" s="9"/>
      <c r="I5" s="9"/>
      <c r="J5" s="9"/>
      <c r="K5" s="9"/>
    </row>
    <row r="6" spans="3:13" ht="16.5" customHeight="1" thickTop="1" thickBot="1">
      <c r="C6" s="13" t="s">
        <v>78</v>
      </c>
      <c r="D6" s="64" t="s">
        <v>79</v>
      </c>
      <c r="E6" s="64"/>
      <c r="F6" s="10"/>
      <c r="G6" s="10"/>
      <c r="H6" s="9"/>
      <c r="I6" s="9"/>
      <c r="J6" s="9"/>
      <c r="K6" s="9"/>
    </row>
    <row r="7" spans="3:13" ht="15" thickTop="1" thickBot="1">
      <c r="C7" s="14" t="s">
        <v>109</v>
      </c>
      <c r="D7" s="65" t="s">
        <v>156</v>
      </c>
      <c r="E7" s="65"/>
      <c r="F7" s="9"/>
      <c r="G7" s="76"/>
      <c r="H7" s="76"/>
      <c r="I7" s="9"/>
      <c r="J7" s="9"/>
      <c r="K7" s="9"/>
    </row>
    <row r="8" spans="3:13" ht="16.5" customHeight="1" thickTop="1" thickBot="1">
      <c r="C8" s="15" t="s">
        <v>86</v>
      </c>
      <c r="D8" s="77">
        <v>76865989</v>
      </c>
      <c r="E8" s="78"/>
      <c r="F8" s="11"/>
      <c r="G8" s="9"/>
      <c r="H8" s="9"/>
      <c r="I8" s="9"/>
      <c r="J8" s="9"/>
      <c r="K8" s="9"/>
    </row>
    <row r="9" spans="3:13" ht="15" thickTop="1" thickBot="1">
      <c r="C9" s="15" t="s">
        <v>87</v>
      </c>
      <c r="D9" s="77"/>
      <c r="E9" s="78"/>
      <c r="F9" s="9"/>
      <c r="H9" s="9"/>
      <c r="I9" s="9"/>
      <c r="J9" s="9"/>
      <c r="K9" s="9"/>
    </row>
    <row r="10" spans="3:13" ht="15" thickTop="1" thickBot="1">
      <c r="C10" s="15" t="s">
        <v>89</v>
      </c>
      <c r="D10" s="77">
        <f>ROUND(D8/24/1.0026,0)</f>
        <v>3194444</v>
      </c>
      <c r="E10" s="78"/>
      <c r="F10" s="9"/>
      <c r="G10" s="9"/>
      <c r="H10" s="9"/>
      <c r="I10" s="9"/>
      <c r="J10" s="9"/>
      <c r="K10" s="9"/>
    </row>
    <row r="11" spans="3:13" ht="15" thickTop="1" thickBot="1">
      <c r="C11" s="15" t="s">
        <v>90</v>
      </c>
      <c r="D11" s="77">
        <f>ROUND(D9/24/1.0026,0)</f>
        <v>0</v>
      </c>
      <c r="E11" s="78"/>
      <c r="F11" s="9"/>
      <c r="G11" s="9"/>
      <c r="H11" s="9"/>
      <c r="I11" s="9"/>
      <c r="J11" s="9"/>
      <c r="K11" s="9"/>
    </row>
    <row r="12" spans="3:13" ht="15" thickTop="1" thickBot="1">
      <c r="C12" s="15" t="s">
        <v>91</v>
      </c>
      <c r="D12" s="62">
        <f>D11/D10</f>
        <v>0</v>
      </c>
      <c r="E12" s="63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92</v>
      </c>
      <c r="D14" s="44" t="s">
        <v>111</v>
      </c>
      <c r="E14" s="44" t="s">
        <v>94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112</v>
      </c>
      <c r="D15" s="51">
        <v>42.829300000000003</v>
      </c>
      <c r="E15" s="24">
        <f>D15/100/24*365/31/1.0026</f>
        <v>0.20957197442563316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113</v>
      </c>
      <c r="D16" s="16">
        <v>0</v>
      </c>
      <c r="E16" s="17"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6.5" customHeight="1" thickTop="1" thickBot="1">
      <c r="C18" s="13" t="s">
        <v>78</v>
      </c>
      <c r="D18" s="64" t="s">
        <v>97</v>
      </c>
      <c r="E18" s="64"/>
      <c r="F18" s="9"/>
      <c r="G18" s="9"/>
      <c r="H18" s="9"/>
      <c r="I18" s="9"/>
      <c r="J18" s="9"/>
      <c r="K18" s="9"/>
    </row>
    <row r="19" spans="3:11" ht="15" thickTop="1" thickBot="1">
      <c r="C19" s="14" t="s">
        <v>109</v>
      </c>
      <c r="D19" s="65" t="s">
        <v>156</v>
      </c>
      <c r="E19" s="65"/>
      <c r="F19" s="9"/>
      <c r="G19" s="9"/>
      <c r="H19" s="9"/>
      <c r="I19" s="9"/>
      <c r="J19" s="9"/>
      <c r="K19" s="9"/>
    </row>
    <row r="20" spans="3:11" ht="15" thickTop="1" thickBot="1">
      <c r="C20" s="15" t="s">
        <v>86</v>
      </c>
      <c r="D20" s="77">
        <v>133175542</v>
      </c>
      <c r="E20" s="78"/>
      <c r="F20" s="11"/>
      <c r="G20" s="9"/>
      <c r="H20" s="9"/>
      <c r="I20" s="9"/>
      <c r="J20" s="9"/>
      <c r="K20" s="9"/>
    </row>
    <row r="21" spans="3:11" ht="15" thickTop="1" thickBot="1">
      <c r="C21" s="15" t="s">
        <v>87</v>
      </c>
      <c r="D21" s="68">
        <v>21177292</v>
      </c>
      <c r="E21" s="69"/>
      <c r="F21" s="9"/>
      <c r="G21" s="11"/>
      <c r="H21" s="9"/>
      <c r="I21" s="9"/>
      <c r="J21" s="9"/>
      <c r="K21" s="9"/>
    </row>
    <row r="22" spans="3:11" ht="15" thickTop="1" thickBot="1">
      <c r="C22" s="15" t="s">
        <v>89</v>
      </c>
      <c r="D22" s="68">
        <f>ROUND(D20/24/1.0026,0)</f>
        <v>5534591</v>
      </c>
      <c r="E22" s="69"/>
      <c r="F22" s="9"/>
      <c r="G22" s="9"/>
      <c r="H22" s="9"/>
      <c r="I22" s="9"/>
      <c r="J22" s="9"/>
      <c r="K22" s="9"/>
    </row>
    <row r="23" spans="3:11" ht="15" thickTop="1" thickBot="1">
      <c r="C23" s="15" t="s">
        <v>90</v>
      </c>
      <c r="D23" s="68">
        <f>ROUND(D21/24/1.0026,0)</f>
        <v>880099</v>
      </c>
      <c r="E23" s="69"/>
      <c r="F23" s="9"/>
      <c r="G23" s="9"/>
      <c r="H23" s="9"/>
      <c r="I23" s="9"/>
      <c r="J23" s="9"/>
      <c r="K23" s="9"/>
    </row>
    <row r="24" spans="3:11" ht="15" thickTop="1" thickBot="1">
      <c r="C24" s="15" t="s">
        <v>91</v>
      </c>
      <c r="D24" s="62">
        <f>D23/D22</f>
        <v>0.1590178931017667</v>
      </c>
      <c r="E24" s="63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92</v>
      </c>
      <c r="D26" s="44" t="s">
        <v>111</v>
      </c>
      <c r="E26" s="44" t="s">
        <v>94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112</v>
      </c>
      <c r="D27" s="51">
        <v>47.401600000000002</v>
      </c>
      <c r="E27" s="24">
        <f>D27/100/24*365/31/1.0026</f>
        <v>0.23194511474467458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113</v>
      </c>
      <c r="D28" s="16">
        <v>0</v>
      </c>
      <c r="E28" s="23">
        <v>0</v>
      </c>
      <c r="F28" s="9"/>
      <c r="G28" s="9"/>
      <c r="H28" s="9"/>
      <c r="I28" s="9"/>
      <c r="J28" s="9"/>
      <c r="K28" s="9"/>
    </row>
    <row r="29" spans="3:11" ht="14.65" thickTop="1">
      <c r="F29" s="9"/>
      <c r="G29" s="9"/>
      <c r="H29" s="9"/>
      <c r="I29" s="9"/>
      <c r="J29" s="9"/>
      <c r="K29" s="9"/>
    </row>
    <row r="31" spans="3:11" ht="20.25" customHeight="1"/>
    <row r="32" spans="3:11" ht="20.25" customHeight="1"/>
    <row r="33" ht="20.25" customHeight="1"/>
    <row r="34" ht="20.25" customHeight="1"/>
    <row r="35" ht="36" customHeight="1"/>
    <row r="36" ht="20.25" customHeight="1"/>
    <row r="37" ht="20.25" customHeight="1"/>
    <row r="38" ht="20.25" customHeight="1"/>
    <row r="39" ht="20.25" customHeight="1"/>
    <row r="40" ht="36" customHeight="1"/>
    <row r="41" ht="20.25" customHeight="1"/>
    <row r="42" ht="20.25" customHeight="1"/>
    <row r="43" ht="20.25" customHeight="1"/>
    <row r="44" ht="20.25" customHeight="1"/>
    <row r="45" ht="36" customHeight="1"/>
    <row r="46" ht="20.25" customHeight="1"/>
    <row r="47" ht="20.25" customHeight="1"/>
    <row r="48" ht="20.25" customHeight="1"/>
    <row r="49" ht="20.25" customHeight="1"/>
    <row r="50" ht="36" customHeight="1"/>
    <row r="51" ht="20.25" customHeight="1"/>
    <row r="52" ht="20.25" customHeight="1"/>
    <row r="53" ht="20.25" customHeight="1"/>
    <row r="54" ht="20.25" customHeight="1"/>
    <row r="55" ht="36" customHeight="1"/>
    <row r="56" ht="20.25" customHeight="1"/>
    <row r="57" ht="20.25" customHeight="1"/>
    <row r="58" ht="20.25" customHeight="1"/>
    <row r="59" ht="20.25" customHeight="1"/>
    <row r="60" ht="36" customHeight="1"/>
    <row r="61" ht="20.25" customHeight="1"/>
    <row r="62" ht="20.25" customHeight="1"/>
    <row r="63" ht="20.25" customHeight="1"/>
    <row r="64" ht="20.25" customHeight="1"/>
    <row r="65" ht="36" customHeight="1"/>
    <row r="66" ht="20.25" customHeight="1"/>
    <row r="67" ht="20.25" customHeight="1"/>
    <row r="68" ht="20.25" customHeight="1"/>
    <row r="69" ht="20.25" customHeight="1"/>
    <row r="70" ht="36" customHeight="1"/>
    <row r="71" ht="20.25" customHeight="1"/>
    <row r="72" ht="20.25" customHeight="1"/>
    <row r="73" ht="20.25" customHeight="1"/>
    <row r="74" ht="20.25" customHeight="1"/>
    <row r="75" ht="36" customHeight="1"/>
    <row r="76" ht="20.25" customHeight="1"/>
    <row r="77" ht="20.25" customHeight="1"/>
    <row r="78" ht="20.25" customHeight="1"/>
    <row r="79" ht="20.25" customHeight="1"/>
    <row r="80" ht="36" customHeight="1"/>
    <row r="81" ht="20.25" customHeight="1"/>
    <row r="82" ht="20.25" customHeight="1"/>
    <row r="83" ht="20.25" customHeight="1"/>
    <row r="84" ht="20.25" customHeight="1"/>
    <row r="85" ht="36" customHeight="1"/>
    <row r="86" ht="20.25" customHeight="1"/>
    <row r="87" ht="20.25" customHeight="1"/>
    <row r="88" ht="20.25" customHeight="1"/>
    <row r="89" ht="20.25" customHeight="1"/>
    <row r="90" ht="36" customHeight="1"/>
    <row r="91" ht="20.25" customHeight="1"/>
    <row r="92" ht="20.25" customHeight="1"/>
    <row r="93" ht="20.25" customHeight="1"/>
    <row r="94" ht="20.25" customHeight="1"/>
    <row r="95" ht="36" customHeight="1"/>
    <row r="96" ht="20.25" customHeight="1"/>
    <row r="97" ht="20.25" customHeight="1"/>
    <row r="98" ht="20.25" customHeight="1"/>
    <row r="99" ht="20.25" customHeight="1"/>
    <row r="100" ht="36" customHeight="1"/>
    <row r="101" ht="20.25" customHeight="1"/>
    <row r="102" ht="20.25" customHeight="1"/>
    <row r="103" ht="20.25" customHeight="1"/>
    <row r="104" ht="20.25" customHeight="1"/>
    <row r="105" ht="36" customHeight="1"/>
    <row r="106" ht="20.25" customHeight="1"/>
    <row r="107" ht="20.25" customHeight="1"/>
    <row r="108" ht="20.25" customHeight="1"/>
    <row r="109" ht="20.25" customHeight="1"/>
    <row r="110" ht="36" customHeight="1"/>
    <row r="111" ht="20.25" customHeight="1"/>
    <row r="112" ht="20.25" customHeight="1"/>
    <row r="113" ht="20.25" customHeight="1"/>
    <row r="114" ht="20.25" customHeight="1"/>
    <row r="115" ht="36" customHeight="1"/>
    <row r="116" ht="20.25" customHeight="1"/>
    <row r="117" ht="20.25" customHeight="1"/>
    <row r="118" ht="20.25" customHeight="1"/>
    <row r="119" ht="20.25" customHeight="1"/>
    <row r="120" ht="36" customHeight="1"/>
    <row r="121" ht="20.25" customHeight="1"/>
    <row r="122" ht="20.25" customHeight="1"/>
    <row r="123" ht="20.25" customHeight="1"/>
    <row r="125" ht="36" customHeight="1"/>
    <row r="126" ht="20.25" customHeight="1"/>
    <row r="127" ht="20.25" customHeight="1"/>
    <row r="128" ht="20.25" customHeight="1"/>
    <row r="129" ht="20.25" customHeight="1"/>
    <row r="130" ht="36" customHeight="1"/>
    <row r="131" ht="20.25" customHeight="1"/>
    <row r="132" ht="20.25" customHeight="1"/>
    <row r="133" ht="20.25" customHeight="1"/>
  </sheetData>
  <mergeCells count="17"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  <mergeCell ref="D20:E20"/>
    <mergeCell ref="D21:E21"/>
    <mergeCell ref="D22:E22"/>
    <mergeCell ref="D23:E23"/>
    <mergeCell ref="D24:E24"/>
  </mergeCells>
  <pageMargins left="0.7" right="0.7" top="0.75" bottom="0.75" header="0.3" footer="0.3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00A65-57E6-4497-9A41-1EF53A26DA81}">
  <dimension ref="C1:M133"/>
  <sheetViews>
    <sheetView showGridLines="0" zoomScale="85" zoomScaleNormal="85" workbookViewId="0">
      <selection activeCell="D22" sqref="D22:E22"/>
    </sheetView>
  </sheetViews>
  <sheetFormatPr baseColWidth="10" defaultColWidth="11.3984375" defaultRowHeight="14.25"/>
  <cols>
    <col min="1" max="2" width="7.3984375" customWidth="1"/>
    <col min="3" max="3" width="78.59765625" bestFit="1" customWidth="1"/>
    <col min="4" max="4" width="43" style="43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66" t="s">
        <v>157</v>
      </c>
      <c r="D1" s="66"/>
      <c r="E1" s="66"/>
      <c r="F1" s="66"/>
      <c r="G1" s="66"/>
      <c r="H1" s="66"/>
      <c r="I1" s="66"/>
      <c r="J1" s="66"/>
      <c r="K1" s="66"/>
    </row>
    <row r="2" spans="3:13" ht="30" customHeight="1">
      <c r="C2" s="66"/>
      <c r="D2" s="66"/>
      <c r="E2" s="66"/>
      <c r="F2" s="66"/>
      <c r="G2" s="66"/>
      <c r="H2" s="66"/>
      <c r="I2" s="66"/>
      <c r="J2" s="66"/>
      <c r="K2" s="66"/>
    </row>
    <row r="3" spans="3:13" ht="15" customHeight="1">
      <c r="C3" s="67" t="s">
        <v>77</v>
      </c>
      <c r="D3" s="67"/>
      <c r="E3" s="67"/>
      <c r="F3" s="67"/>
      <c r="G3" s="67"/>
      <c r="H3" s="67"/>
      <c r="I3" s="67"/>
      <c r="J3" s="67"/>
      <c r="K3" s="67"/>
    </row>
    <row r="4" spans="3:13" ht="15" customHeight="1">
      <c r="C4" s="67"/>
      <c r="D4" s="67"/>
      <c r="E4" s="67"/>
      <c r="F4" s="67"/>
      <c r="G4" s="67"/>
      <c r="H4" s="67"/>
      <c r="I4" s="67"/>
      <c r="J4" s="67"/>
      <c r="K4" s="67"/>
    </row>
    <row r="5" spans="3:13" ht="14.65" thickBot="1">
      <c r="C5" s="9"/>
      <c r="D5" s="42"/>
      <c r="E5" s="9"/>
      <c r="F5" s="9"/>
      <c r="G5" s="9"/>
      <c r="H5" s="9"/>
      <c r="I5" s="9"/>
      <c r="J5" s="9"/>
      <c r="K5" s="9"/>
    </row>
    <row r="6" spans="3:13" ht="16.5" customHeight="1" thickTop="1" thickBot="1">
      <c r="C6" s="13" t="s">
        <v>78</v>
      </c>
      <c r="D6" s="64" t="s">
        <v>79</v>
      </c>
      <c r="E6" s="64"/>
      <c r="F6" s="10"/>
      <c r="G6" s="10"/>
      <c r="H6" s="9"/>
      <c r="I6" s="9"/>
      <c r="J6" s="9"/>
      <c r="K6" s="9"/>
    </row>
    <row r="7" spans="3:13" ht="15" thickTop="1" thickBot="1">
      <c r="C7" s="14" t="s">
        <v>109</v>
      </c>
      <c r="D7" s="65" t="s">
        <v>158</v>
      </c>
      <c r="E7" s="65"/>
      <c r="F7" s="9"/>
      <c r="G7" s="76"/>
      <c r="H7" s="76"/>
      <c r="I7" s="9"/>
      <c r="J7" s="9"/>
      <c r="K7" s="9"/>
    </row>
    <row r="8" spans="3:13" ht="16.5" customHeight="1" thickTop="1" thickBot="1">
      <c r="C8" s="15" t="s">
        <v>86</v>
      </c>
      <c r="D8" s="77">
        <v>80207991</v>
      </c>
      <c r="E8" s="78"/>
      <c r="F8" s="11"/>
      <c r="G8" s="9"/>
      <c r="H8" s="9"/>
      <c r="I8" s="9"/>
      <c r="J8" s="9"/>
      <c r="K8" s="9"/>
    </row>
    <row r="9" spans="3:13" ht="15" thickTop="1" thickBot="1">
      <c r="C9" s="15" t="s">
        <v>87</v>
      </c>
      <c r="D9" s="77"/>
      <c r="E9" s="78"/>
      <c r="F9" s="9"/>
      <c r="H9" s="9"/>
      <c r="I9" s="9"/>
      <c r="J9" s="9"/>
      <c r="K9" s="9"/>
    </row>
    <row r="10" spans="3:13" ht="15" thickTop="1" thickBot="1">
      <c r="C10" s="15" t="s">
        <v>89</v>
      </c>
      <c r="D10" s="77">
        <f>ROUND(D8/24/1.0026,0)</f>
        <v>3333333</v>
      </c>
      <c r="E10" s="78"/>
      <c r="F10" s="9"/>
      <c r="G10" s="9"/>
      <c r="H10" s="9"/>
      <c r="I10" s="9"/>
      <c r="J10" s="9"/>
      <c r="K10" s="9"/>
    </row>
    <row r="11" spans="3:13" ht="15" thickTop="1" thickBot="1">
      <c r="C11" s="15" t="s">
        <v>90</v>
      </c>
      <c r="D11" s="77">
        <f>ROUND(D9/24/1.0026,0)</f>
        <v>0</v>
      </c>
      <c r="E11" s="78"/>
      <c r="F11" s="9"/>
      <c r="G11" s="9"/>
      <c r="H11" s="9"/>
      <c r="I11" s="9"/>
      <c r="J11" s="9"/>
      <c r="K11" s="9"/>
    </row>
    <row r="12" spans="3:13" ht="15" thickTop="1" thickBot="1">
      <c r="C12" s="15" t="s">
        <v>91</v>
      </c>
      <c r="D12" s="62">
        <f>D11/D10</f>
        <v>0</v>
      </c>
      <c r="E12" s="63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92</v>
      </c>
      <c r="D14" s="44" t="s">
        <v>111</v>
      </c>
      <c r="E14" s="44" t="s">
        <v>94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112</v>
      </c>
      <c r="D15" s="51">
        <v>41.447699999999998</v>
      </c>
      <c r="E15" s="24">
        <f>D15/100/24*365/30/1.0026</f>
        <v>0.20957192549371634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113</v>
      </c>
      <c r="D16" s="16">
        <v>0</v>
      </c>
      <c r="E16" s="17"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6.5" customHeight="1" thickTop="1" thickBot="1">
      <c r="C18" s="13" t="s">
        <v>78</v>
      </c>
      <c r="D18" s="64" t="s">
        <v>97</v>
      </c>
      <c r="E18" s="64"/>
      <c r="F18" s="9"/>
      <c r="G18" s="9"/>
      <c r="H18" s="9"/>
      <c r="I18" s="9"/>
      <c r="J18" s="9"/>
      <c r="K18" s="9"/>
    </row>
    <row r="19" spans="3:11" ht="15" thickTop="1" thickBot="1">
      <c r="C19" s="14" t="s">
        <v>109</v>
      </c>
      <c r="D19" s="65" t="s">
        <v>158</v>
      </c>
      <c r="E19" s="65"/>
      <c r="F19" s="9"/>
      <c r="G19" s="9"/>
      <c r="H19" s="9"/>
      <c r="I19" s="9"/>
      <c r="J19" s="9"/>
      <c r="K19" s="9"/>
    </row>
    <row r="20" spans="3:11" ht="15" thickTop="1" thickBot="1">
      <c r="C20" s="15" t="s">
        <v>86</v>
      </c>
      <c r="D20" s="77">
        <v>133819981</v>
      </c>
      <c r="E20" s="78"/>
      <c r="F20" s="11"/>
      <c r="G20" s="9"/>
      <c r="H20" s="9"/>
      <c r="I20" s="9"/>
      <c r="J20" s="9"/>
      <c r="K20" s="9"/>
    </row>
    <row r="21" spans="3:11" ht="15" thickTop="1" thickBot="1">
      <c r="C21" s="15" t="s">
        <v>87</v>
      </c>
      <c r="D21" s="68">
        <v>2952647</v>
      </c>
      <c r="E21" s="69"/>
      <c r="F21" s="9"/>
      <c r="G21" s="11"/>
      <c r="H21" s="9"/>
      <c r="I21" s="9"/>
      <c r="J21" s="9"/>
      <c r="K21" s="9"/>
    </row>
    <row r="22" spans="3:11" ht="15" thickTop="1" thickBot="1">
      <c r="C22" s="15" t="s">
        <v>89</v>
      </c>
      <c r="D22" s="68">
        <f>ROUND(D20/24/1.0026,0)</f>
        <v>5561373</v>
      </c>
      <c r="E22" s="69"/>
      <c r="F22" s="9"/>
      <c r="G22" s="9"/>
      <c r="H22" s="9"/>
      <c r="I22" s="9"/>
      <c r="J22" s="9"/>
      <c r="K22" s="9"/>
    </row>
    <row r="23" spans="3:11" ht="15" thickTop="1" thickBot="1">
      <c r="C23" s="15" t="s">
        <v>90</v>
      </c>
      <c r="D23" s="68">
        <f>ROUND(D21/24/1.0026,0)</f>
        <v>122708</v>
      </c>
      <c r="E23" s="69"/>
      <c r="F23" s="9"/>
      <c r="G23" s="9"/>
      <c r="H23" s="9"/>
      <c r="I23" s="9"/>
      <c r="J23" s="9"/>
      <c r="K23" s="9"/>
    </row>
    <row r="24" spans="3:11" ht="15" thickTop="1" thickBot="1">
      <c r="C24" s="15" t="s">
        <v>91</v>
      </c>
      <c r="D24" s="62">
        <f>D23/D22</f>
        <v>2.2064335551670426E-2</v>
      </c>
      <c r="E24" s="63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92</v>
      </c>
      <c r="D26" s="44" t="s">
        <v>111</v>
      </c>
      <c r="E26" s="44" t="s">
        <v>94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112</v>
      </c>
      <c r="D27" s="51">
        <v>45.872500000000002</v>
      </c>
      <c r="E27" s="24">
        <f>D27/100/24*365/30/1.0026</f>
        <v>0.23194503319147997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113</v>
      </c>
      <c r="D28" s="16">
        <v>0</v>
      </c>
      <c r="E28" s="23">
        <v>0</v>
      </c>
      <c r="F28" s="9"/>
      <c r="G28" s="9"/>
      <c r="H28" s="9"/>
      <c r="I28" s="9"/>
      <c r="J28" s="9"/>
      <c r="K28" s="9"/>
    </row>
    <row r="29" spans="3:11" ht="14.65" thickTop="1">
      <c r="F29" s="9"/>
      <c r="G29" s="9"/>
      <c r="H29" s="9"/>
      <c r="I29" s="9"/>
      <c r="J29" s="9"/>
      <c r="K29" s="9"/>
    </row>
    <row r="31" spans="3:11" ht="20.25" customHeight="1"/>
    <row r="32" spans="3:11" ht="20.25" customHeight="1"/>
    <row r="33" ht="20.25" customHeight="1"/>
    <row r="34" ht="20.25" customHeight="1"/>
    <row r="35" ht="36" customHeight="1"/>
    <row r="36" ht="20.25" customHeight="1"/>
    <row r="37" ht="20.25" customHeight="1"/>
    <row r="38" ht="20.25" customHeight="1"/>
    <row r="39" ht="20.25" customHeight="1"/>
    <row r="40" ht="36" customHeight="1"/>
    <row r="41" ht="20.25" customHeight="1"/>
    <row r="42" ht="20.25" customHeight="1"/>
    <row r="43" ht="20.25" customHeight="1"/>
    <row r="44" ht="20.25" customHeight="1"/>
    <row r="45" ht="36" customHeight="1"/>
    <row r="46" ht="20.25" customHeight="1"/>
    <row r="47" ht="20.25" customHeight="1"/>
    <row r="48" ht="20.25" customHeight="1"/>
    <row r="49" ht="20.25" customHeight="1"/>
    <row r="50" ht="36" customHeight="1"/>
    <row r="51" ht="20.25" customHeight="1"/>
    <row r="52" ht="20.25" customHeight="1"/>
    <row r="53" ht="20.25" customHeight="1"/>
    <row r="54" ht="20.25" customHeight="1"/>
    <row r="55" ht="36" customHeight="1"/>
    <row r="56" ht="20.25" customHeight="1"/>
    <row r="57" ht="20.25" customHeight="1"/>
    <row r="58" ht="20.25" customHeight="1"/>
    <row r="59" ht="20.25" customHeight="1"/>
    <row r="60" ht="36" customHeight="1"/>
    <row r="61" ht="20.25" customHeight="1"/>
    <row r="62" ht="20.25" customHeight="1"/>
    <row r="63" ht="20.25" customHeight="1"/>
    <row r="64" ht="20.25" customHeight="1"/>
    <row r="65" ht="36" customHeight="1"/>
    <row r="66" ht="20.25" customHeight="1"/>
    <row r="67" ht="20.25" customHeight="1"/>
    <row r="68" ht="20.25" customHeight="1"/>
    <row r="69" ht="20.25" customHeight="1"/>
    <row r="70" ht="36" customHeight="1"/>
    <row r="71" ht="20.25" customHeight="1"/>
    <row r="72" ht="20.25" customHeight="1"/>
    <row r="73" ht="20.25" customHeight="1"/>
    <row r="74" ht="20.25" customHeight="1"/>
    <row r="75" ht="36" customHeight="1"/>
    <row r="76" ht="20.25" customHeight="1"/>
    <row r="77" ht="20.25" customHeight="1"/>
    <row r="78" ht="20.25" customHeight="1"/>
    <row r="79" ht="20.25" customHeight="1"/>
    <row r="80" ht="36" customHeight="1"/>
    <row r="81" ht="20.25" customHeight="1"/>
    <row r="82" ht="20.25" customHeight="1"/>
    <row r="83" ht="20.25" customHeight="1"/>
    <row r="84" ht="20.25" customHeight="1"/>
    <row r="85" ht="36" customHeight="1"/>
    <row r="86" ht="20.25" customHeight="1"/>
    <row r="87" ht="20.25" customHeight="1"/>
    <row r="88" ht="20.25" customHeight="1"/>
    <row r="89" ht="20.25" customHeight="1"/>
    <row r="90" ht="36" customHeight="1"/>
    <row r="91" ht="20.25" customHeight="1"/>
    <row r="92" ht="20.25" customHeight="1"/>
    <row r="93" ht="20.25" customHeight="1"/>
    <row r="94" ht="20.25" customHeight="1"/>
    <row r="95" ht="36" customHeight="1"/>
    <row r="96" ht="20.25" customHeight="1"/>
    <row r="97" ht="20.25" customHeight="1"/>
    <row r="98" ht="20.25" customHeight="1"/>
    <row r="99" ht="20.25" customHeight="1"/>
    <row r="100" ht="36" customHeight="1"/>
    <row r="101" ht="20.25" customHeight="1"/>
    <row r="102" ht="20.25" customHeight="1"/>
    <row r="103" ht="20.25" customHeight="1"/>
    <row r="104" ht="20.25" customHeight="1"/>
    <row r="105" ht="36" customHeight="1"/>
    <row r="106" ht="20.25" customHeight="1"/>
    <row r="107" ht="20.25" customHeight="1"/>
    <row r="108" ht="20.25" customHeight="1"/>
    <row r="109" ht="20.25" customHeight="1"/>
    <row r="110" ht="36" customHeight="1"/>
    <row r="111" ht="20.25" customHeight="1"/>
    <row r="112" ht="20.25" customHeight="1"/>
    <row r="113" ht="20.25" customHeight="1"/>
    <row r="114" ht="20.25" customHeight="1"/>
    <row r="115" ht="36" customHeight="1"/>
    <row r="116" ht="20.25" customHeight="1"/>
    <row r="117" ht="20.25" customHeight="1"/>
    <row r="118" ht="20.25" customHeight="1"/>
    <row r="119" ht="20.25" customHeight="1"/>
    <row r="120" ht="36" customHeight="1"/>
    <row r="121" ht="20.25" customHeight="1"/>
    <row r="122" ht="20.25" customHeight="1"/>
    <row r="123" ht="20.25" customHeight="1"/>
    <row r="125" ht="36" customHeight="1"/>
    <row r="126" ht="20.25" customHeight="1"/>
    <row r="127" ht="20.25" customHeight="1"/>
    <row r="128" ht="20.25" customHeight="1"/>
    <row r="129" ht="20.25" customHeight="1"/>
    <row r="130" ht="36" customHeight="1"/>
    <row r="131" ht="20.25" customHeight="1"/>
    <row r="132" ht="20.25" customHeight="1"/>
    <row r="133" ht="20.25" customHeight="1"/>
  </sheetData>
  <mergeCells count="17">
    <mergeCell ref="D20:E20"/>
    <mergeCell ref="D21:E21"/>
    <mergeCell ref="D22:E22"/>
    <mergeCell ref="D23:E23"/>
    <mergeCell ref="D24:E24"/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</mergeCells>
  <pageMargins left="0.7" right="0.7" top="0.75" bottom="0.75" header="0.3" footer="0.3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F5248-5036-4C5A-8B42-2E2F5C059EAE}">
  <dimension ref="C1:M133"/>
  <sheetViews>
    <sheetView showGridLines="0" zoomScale="85" zoomScaleNormal="85" workbookViewId="0">
      <selection activeCell="E14" sqref="E14"/>
    </sheetView>
  </sheetViews>
  <sheetFormatPr baseColWidth="10" defaultColWidth="11.3984375" defaultRowHeight="14.25"/>
  <cols>
    <col min="1" max="2" width="7.3984375" customWidth="1"/>
    <col min="3" max="3" width="78.59765625" bestFit="1" customWidth="1"/>
    <col min="4" max="4" width="43" style="43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66" t="s">
        <v>159</v>
      </c>
      <c r="D1" s="66"/>
      <c r="E1" s="66"/>
      <c r="F1" s="66"/>
      <c r="G1" s="66"/>
      <c r="H1" s="66"/>
      <c r="I1" s="66"/>
      <c r="J1" s="66"/>
      <c r="K1" s="66"/>
    </row>
    <row r="2" spans="3:13" ht="30" customHeight="1">
      <c r="C2" s="66"/>
      <c r="D2" s="66"/>
      <c r="E2" s="66"/>
      <c r="F2" s="66"/>
      <c r="G2" s="66"/>
      <c r="H2" s="66"/>
      <c r="I2" s="66"/>
      <c r="J2" s="66"/>
      <c r="K2" s="66"/>
    </row>
    <row r="3" spans="3:13" ht="15" customHeight="1">
      <c r="C3" s="67" t="s">
        <v>77</v>
      </c>
      <c r="D3" s="67"/>
      <c r="E3" s="67"/>
      <c r="F3" s="67"/>
      <c r="G3" s="67"/>
      <c r="H3" s="67"/>
      <c r="I3" s="67"/>
      <c r="J3" s="67"/>
      <c r="K3" s="67"/>
    </row>
    <row r="4" spans="3:13" ht="15" customHeight="1">
      <c r="C4" s="67"/>
      <c r="D4" s="67"/>
      <c r="E4" s="67"/>
      <c r="F4" s="67"/>
      <c r="G4" s="67"/>
      <c r="H4" s="67"/>
      <c r="I4" s="67"/>
      <c r="J4" s="67"/>
      <c r="K4" s="67"/>
    </row>
    <row r="5" spans="3:13" ht="14.65" thickBot="1">
      <c r="C5" s="9"/>
      <c r="D5" s="42"/>
      <c r="E5" s="9"/>
      <c r="F5" s="9"/>
      <c r="G5" s="9"/>
      <c r="H5" s="9"/>
      <c r="I5" s="9"/>
      <c r="J5" s="9"/>
      <c r="K5" s="9"/>
    </row>
    <row r="6" spans="3:13" ht="16.5" customHeight="1" thickTop="1" thickBot="1">
      <c r="C6" s="13" t="s">
        <v>78</v>
      </c>
      <c r="D6" s="64" t="s">
        <v>79</v>
      </c>
      <c r="E6" s="64"/>
      <c r="F6" s="10"/>
      <c r="G6" s="10"/>
      <c r="H6" s="9"/>
      <c r="I6" s="9"/>
      <c r="J6" s="9"/>
      <c r="K6" s="9"/>
    </row>
    <row r="7" spans="3:13" ht="15" thickTop="1" thickBot="1">
      <c r="C7" s="14" t="s">
        <v>109</v>
      </c>
      <c r="D7" s="65" t="s">
        <v>160</v>
      </c>
      <c r="E7" s="65"/>
      <c r="F7" s="9"/>
      <c r="G7" s="76"/>
      <c r="H7" s="76"/>
      <c r="I7" s="9"/>
      <c r="J7" s="9"/>
      <c r="K7" s="9"/>
    </row>
    <row r="8" spans="3:13" ht="16.5" customHeight="1" thickTop="1" thickBot="1">
      <c r="C8" s="15" t="s">
        <v>86</v>
      </c>
      <c r="D8" s="77">
        <v>80207991</v>
      </c>
      <c r="E8" s="78"/>
      <c r="F8" s="11"/>
      <c r="G8" s="9"/>
      <c r="H8" s="9"/>
      <c r="I8" s="9"/>
      <c r="J8" s="9"/>
      <c r="K8" s="9"/>
    </row>
    <row r="9" spans="3:13" ht="15" thickTop="1" thickBot="1">
      <c r="C9" s="15" t="s">
        <v>87</v>
      </c>
      <c r="D9" s="77">
        <v>15604153</v>
      </c>
      <c r="E9" s="78"/>
      <c r="F9" s="9"/>
      <c r="H9" s="9"/>
      <c r="I9" s="9"/>
      <c r="J9" s="9"/>
      <c r="K9" s="9"/>
    </row>
    <row r="10" spans="3:13" ht="15" thickTop="1" thickBot="1">
      <c r="C10" s="15" t="s">
        <v>89</v>
      </c>
      <c r="D10" s="77">
        <f>ROUND(D8/24/1.0026,0)</f>
        <v>3333333</v>
      </c>
      <c r="E10" s="78"/>
      <c r="F10" s="9"/>
      <c r="G10" s="9"/>
      <c r="H10" s="9"/>
      <c r="I10" s="9"/>
      <c r="J10" s="9"/>
      <c r="K10" s="9"/>
    </row>
    <row r="11" spans="3:13" ht="15" thickTop="1" thickBot="1">
      <c r="C11" s="15" t="s">
        <v>90</v>
      </c>
      <c r="D11" s="77">
        <f>ROUND(D9/24/1.0026,0)</f>
        <v>648487</v>
      </c>
      <c r="E11" s="78"/>
      <c r="F11" s="9"/>
      <c r="G11" s="9"/>
      <c r="H11" s="9"/>
      <c r="I11" s="9"/>
      <c r="J11" s="9"/>
      <c r="K11" s="9"/>
    </row>
    <row r="12" spans="3:13" ht="15" thickTop="1" thickBot="1">
      <c r="C12" s="15" t="s">
        <v>91</v>
      </c>
      <c r="D12" s="62">
        <f>D11/D10</f>
        <v>0.19454611945461195</v>
      </c>
      <c r="E12" s="63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92</v>
      </c>
      <c r="D14" s="44" t="s">
        <v>111</v>
      </c>
      <c r="E14" s="44" t="s">
        <v>94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112</v>
      </c>
      <c r="D15" s="51">
        <v>42.829300000000003</v>
      </c>
      <c r="E15" s="24">
        <f>D15/100/24*365/31/1.0026</f>
        <v>0.20957197442563316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113</v>
      </c>
      <c r="D16" s="16">
        <v>0</v>
      </c>
      <c r="E16" s="17"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6.5" customHeight="1" thickTop="1" thickBot="1">
      <c r="C18" s="13" t="s">
        <v>78</v>
      </c>
      <c r="D18" s="64" t="s">
        <v>97</v>
      </c>
      <c r="E18" s="64"/>
      <c r="F18" s="9"/>
      <c r="G18" s="9"/>
      <c r="H18" s="9"/>
      <c r="I18" s="9"/>
      <c r="J18" s="9"/>
      <c r="K18" s="9"/>
    </row>
    <row r="19" spans="3:11" ht="15" thickTop="1" thickBot="1">
      <c r="C19" s="14" t="s">
        <v>109</v>
      </c>
      <c r="D19" s="65" t="s">
        <v>160</v>
      </c>
      <c r="E19" s="65"/>
      <c r="F19" s="9"/>
      <c r="G19" s="9"/>
      <c r="H19" s="9"/>
      <c r="I19" s="9"/>
      <c r="J19" s="9"/>
      <c r="K19" s="9"/>
    </row>
    <row r="20" spans="3:11" ht="15" thickTop="1" thickBot="1">
      <c r="C20" s="15" t="s">
        <v>86</v>
      </c>
      <c r="D20" s="77">
        <v>133819981</v>
      </c>
      <c r="E20" s="78"/>
      <c r="F20" s="11"/>
      <c r="G20" s="9"/>
      <c r="H20" s="9"/>
      <c r="I20" s="9"/>
      <c r="J20" s="9"/>
      <c r="K20" s="9"/>
    </row>
    <row r="21" spans="3:11" ht="15" thickTop="1" thickBot="1">
      <c r="C21" s="15" t="s">
        <v>87</v>
      </c>
      <c r="D21" s="68">
        <v>1665959</v>
      </c>
      <c r="E21" s="69"/>
      <c r="F21" s="9"/>
      <c r="G21" s="11"/>
      <c r="H21" s="9"/>
      <c r="I21" s="9"/>
      <c r="J21" s="9"/>
      <c r="K21" s="9"/>
    </row>
    <row r="22" spans="3:11" ht="15" thickTop="1" thickBot="1">
      <c r="C22" s="15" t="s">
        <v>89</v>
      </c>
      <c r="D22" s="68">
        <f>ROUND(D20/24/1.0026,0)</f>
        <v>5561373</v>
      </c>
      <c r="E22" s="69"/>
      <c r="F22" s="9"/>
      <c r="G22" s="9"/>
      <c r="H22" s="9"/>
      <c r="I22" s="9"/>
      <c r="J22" s="9"/>
      <c r="K22" s="9"/>
    </row>
    <row r="23" spans="3:11" ht="15" thickTop="1" thickBot="1">
      <c r="C23" s="15" t="s">
        <v>90</v>
      </c>
      <c r="D23" s="68">
        <f>ROUND(D21/24/1.0026,0)</f>
        <v>69235</v>
      </c>
      <c r="E23" s="69"/>
      <c r="F23" s="9"/>
      <c r="G23" s="9"/>
      <c r="H23" s="9"/>
      <c r="I23" s="9"/>
      <c r="J23" s="9"/>
      <c r="K23" s="9"/>
    </row>
    <row r="24" spans="3:11" ht="15" thickTop="1" thickBot="1">
      <c r="C24" s="15" t="s">
        <v>91</v>
      </c>
      <c r="D24" s="62">
        <f>D23/D22</f>
        <v>1.2449263877822976E-2</v>
      </c>
      <c r="E24" s="63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92</v>
      </c>
      <c r="D26" s="44" t="s">
        <v>111</v>
      </c>
      <c r="E26" s="44" t="s">
        <v>94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112</v>
      </c>
      <c r="D27" s="51">
        <v>47.401600000000002</v>
      </c>
      <c r="E27" s="24">
        <f>D27/100/24*365/31/1.0026</f>
        <v>0.23194511474467458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113</v>
      </c>
      <c r="D28" s="16">
        <v>0</v>
      </c>
      <c r="E28" s="23">
        <v>0</v>
      </c>
      <c r="F28" s="9"/>
      <c r="G28" s="9"/>
      <c r="H28" s="9"/>
      <c r="I28" s="9"/>
      <c r="J28" s="9"/>
      <c r="K28" s="9"/>
    </row>
    <row r="29" spans="3:11" ht="14.65" thickTop="1">
      <c r="F29" s="9"/>
      <c r="G29" s="9"/>
      <c r="H29" s="9"/>
      <c r="I29" s="9"/>
      <c r="J29" s="9"/>
      <c r="K29" s="9"/>
    </row>
    <row r="31" spans="3:11" ht="20.25" customHeight="1"/>
    <row r="32" spans="3:11" ht="20.25" customHeight="1"/>
    <row r="33" ht="20.25" customHeight="1"/>
    <row r="34" ht="20.25" customHeight="1"/>
    <row r="35" ht="36" customHeight="1"/>
    <row r="36" ht="20.25" customHeight="1"/>
    <row r="37" ht="20.25" customHeight="1"/>
    <row r="38" ht="20.25" customHeight="1"/>
    <row r="39" ht="20.25" customHeight="1"/>
    <row r="40" ht="36" customHeight="1"/>
    <row r="41" ht="20.25" customHeight="1"/>
    <row r="42" ht="20.25" customHeight="1"/>
    <row r="43" ht="20.25" customHeight="1"/>
    <row r="44" ht="20.25" customHeight="1"/>
    <row r="45" ht="36" customHeight="1"/>
    <row r="46" ht="20.25" customHeight="1"/>
    <row r="47" ht="20.25" customHeight="1"/>
    <row r="48" ht="20.25" customHeight="1"/>
    <row r="49" ht="20.25" customHeight="1"/>
    <row r="50" ht="36" customHeight="1"/>
    <row r="51" ht="20.25" customHeight="1"/>
    <row r="52" ht="20.25" customHeight="1"/>
    <row r="53" ht="20.25" customHeight="1"/>
    <row r="54" ht="20.25" customHeight="1"/>
    <row r="55" ht="36" customHeight="1"/>
    <row r="56" ht="20.25" customHeight="1"/>
    <row r="57" ht="20.25" customHeight="1"/>
    <row r="58" ht="20.25" customHeight="1"/>
    <row r="59" ht="20.25" customHeight="1"/>
    <row r="60" ht="36" customHeight="1"/>
    <row r="61" ht="20.25" customHeight="1"/>
    <row r="62" ht="20.25" customHeight="1"/>
    <row r="63" ht="20.25" customHeight="1"/>
    <row r="64" ht="20.25" customHeight="1"/>
    <row r="65" ht="36" customHeight="1"/>
    <row r="66" ht="20.25" customHeight="1"/>
    <row r="67" ht="20.25" customHeight="1"/>
    <row r="68" ht="20.25" customHeight="1"/>
    <row r="69" ht="20.25" customHeight="1"/>
    <row r="70" ht="36" customHeight="1"/>
    <row r="71" ht="20.25" customHeight="1"/>
    <row r="72" ht="20.25" customHeight="1"/>
    <row r="73" ht="20.25" customHeight="1"/>
    <row r="74" ht="20.25" customHeight="1"/>
    <row r="75" ht="36" customHeight="1"/>
    <row r="76" ht="20.25" customHeight="1"/>
    <row r="77" ht="20.25" customHeight="1"/>
    <row r="78" ht="20.25" customHeight="1"/>
    <row r="79" ht="20.25" customHeight="1"/>
    <row r="80" ht="36" customHeight="1"/>
    <row r="81" ht="20.25" customHeight="1"/>
    <row r="82" ht="20.25" customHeight="1"/>
    <row r="83" ht="20.25" customHeight="1"/>
    <row r="84" ht="20.25" customHeight="1"/>
    <row r="85" ht="36" customHeight="1"/>
    <row r="86" ht="20.25" customHeight="1"/>
    <row r="87" ht="20.25" customHeight="1"/>
    <row r="88" ht="20.25" customHeight="1"/>
    <row r="89" ht="20.25" customHeight="1"/>
    <row r="90" ht="36" customHeight="1"/>
    <row r="91" ht="20.25" customHeight="1"/>
    <row r="92" ht="20.25" customHeight="1"/>
    <row r="93" ht="20.25" customHeight="1"/>
    <row r="94" ht="20.25" customHeight="1"/>
    <row r="95" ht="36" customHeight="1"/>
    <row r="96" ht="20.25" customHeight="1"/>
    <row r="97" ht="20.25" customHeight="1"/>
    <row r="98" ht="20.25" customHeight="1"/>
    <row r="99" ht="20.25" customHeight="1"/>
    <row r="100" ht="36" customHeight="1"/>
    <row r="101" ht="20.25" customHeight="1"/>
    <row r="102" ht="20.25" customHeight="1"/>
    <row r="103" ht="20.25" customHeight="1"/>
    <row r="104" ht="20.25" customHeight="1"/>
    <row r="105" ht="36" customHeight="1"/>
    <row r="106" ht="20.25" customHeight="1"/>
    <row r="107" ht="20.25" customHeight="1"/>
    <row r="108" ht="20.25" customHeight="1"/>
    <row r="109" ht="20.25" customHeight="1"/>
    <row r="110" ht="36" customHeight="1"/>
    <row r="111" ht="20.25" customHeight="1"/>
    <row r="112" ht="20.25" customHeight="1"/>
    <row r="113" ht="20.25" customHeight="1"/>
    <row r="114" ht="20.25" customHeight="1"/>
    <row r="115" ht="36" customHeight="1"/>
    <row r="116" ht="20.25" customHeight="1"/>
    <row r="117" ht="20.25" customHeight="1"/>
    <row r="118" ht="20.25" customHeight="1"/>
    <row r="119" ht="20.25" customHeight="1"/>
    <row r="120" ht="36" customHeight="1"/>
    <row r="121" ht="20.25" customHeight="1"/>
    <row r="122" ht="20.25" customHeight="1"/>
    <row r="123" ht="20.25" customHeight="1"/>
    <row r="125" ht="36" customHeight="1"/>
    <row r="126" ht="20.25" customHeight="1"/>
    <row r="127" ht="20.25" customHeight="1"/>
    <row r="128" ht="20.25" customHeight="1"/>
    <row r="129" ht="20.25" customHeight="1"/>
    <row r="130" ht="36" customHeight="1"/>
    <row r="131" ht="20.25" customHeight="1"/>
    <row r="132" ht="20.25" customHeight="1"/>
    <row r="133" ht="20.25" customHeight="1"/>
  </sheetData>
  <mergeCells count="17"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  <mergeCell ref="D20:E20"/>
    <mergeCell ref="D21:E21"/>
    <mergeCell ref="D22:E22"/>
    <mergeCell ref="D23:E23"/>
    <mergeCell ref="D24:E24"/>
  </mergeCells>
  <pageMargins left="0.7" right="0.7" top="0.75" bottom="0.75" header="0.3" footer="0.3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5F586-9DD5-4CB0-899B-FB73A4C2CA8F}">
  <dimension ref="A1:E66"/>
  <sheetViews>
    <sheetView showGridLines="0" zoomScale="90" zoomScaleNormal="90" workbookViewId="0">
      <selection activeCell="D6" sqref="D6:E6"/>
    </sheetView>
  </sheetViews>
  <sheetFormatPr baseColWidth="10" defaultColWidth="11.3984375" defaultRowHeight="14.25"/>
  <cols>
    <col min="3" max="3" width="75.3984375" customWidth="1"/>
    <col min="4" max="4" width="43.265625" customWidth="1"/>
    <col min="5" max="5" width="53.1328125" style="9" customWidth="1"/>
    <col min="6" max="6" width="14.265625" style="9" bestFit="1" customWidth="1"/>
    <col min="7" max="8" width="11.3984375" style="9"/>
    <col min="9" max="9" width="16.3984375" style="9" bestFit="1" customWidth="1"/>
    <col min="10" max="11" width="11.3984375" style="9"/>
    <col min="12" max="12" width="16.3984375" style="9" bestFit="1" customWidth="1"/>
    <col min="13" max="16384" width="11.3984375" style="9"/>
  </cols>
  <sheetData>
    <row r="1" spans="3:5" s="9" customFormat="1" ht="19.5" customHeight="1">
      <c r="C1" s="59" t="s">
        <v>161</v>
      </c>
      <c r="D1" s="59"/>
      <c r="E1" s="59"/>
    </row>
    <row r="2" spans="3:5" s="9" customFormat="1" ht="29.25" customHeight="1">
      <c r="C2" s="59"/>
      <c r="D2" s="59"/>
      <c r="E2" s="59"/>
    </row>
    <row r="3" spans="3:5" s="9" customFormat="1" ht="14.25" customHeight="1">
      <c r="C3" s="67" t="s">
        <v>77</v>
      </c>
      <c r="D3" s="67"/>
      <c r="E3" s="67"/>
    </row>
    <row r="4" spans="3:5" s="9" customFormat="1" ht="14.25" customHeight="1">
      <c r="C4" s="67"/>
      <c r="D4" s="67"/>
      <c r="E4" s="67"/>
    </row>
    <row r="5" spans="3:5" s="9" customFormat="1" ht="13.5"/>
    <row r="6" spans="3:5" s="9" customFormat="1" ht="16.5" customHeight="1" thickBot="1">
      <c r="C6" s="13" t="s">
        <v>78</v>
      </c>
      <c r="D6" s="72" t="s">
        <v>79</v>
      </c>
      <c r="E6" s="73"/>
    </row>
    <row r="7" spans="3:5" s="9" customFormat="1" thickTop="1" thickBot="1">
      <c r="C7" s="14" t="s">
        <v>99</v>
      </c>
      <c r="D7" s="70" t="s">
        <v>103</v>
      </c>
      <c r="E7" s="71"/>
    </row>
    <row r="8" spans="3:5" s="9" customFormat="1" thickTop="1" thickBot="1">
      <c r="C8" s="15" t="s">
        <v>86</v>
      </c>
      <c r="D8" s="68">
        <v>80207991</v>
      </c>
      <c r="E8" s="69"/>
    </row>
    <row r="9" spans="3:5" s="9" customFormat="1" thickTop="1" thickBot="1">
      <c r="C9" s="15" t="s">
        <v>87</v>
      </c>
      <c r="D9" s="68">
        <v>0</v>
      </c>
      <c r="E9" s="69"/>
    </row>
    <row r="10" spans="3:5" s="9" customFormat="1" thickTop="1" thickBot="1">
      <c r="C10" s="15" t="s">
        <v>89</v>
      </c>
      <c r="D10" s="68">
        <f>D8/1.0026/24</f>
        <v>3333332.9593058047</v>
      </c>
      <c r="E10" s="69"/>
    </row>
    <row r="11" spans="3:5" s="9" customFormat="1" thickTop="1" thickBot="1">
      <c r="C11" s="15" t="s">
        <v>90</v>
      </c>
      <c r="D11" s="68">
        <f>D9/24/1.0026</f>
        <v>0</v>
      </c>
      <c r="E11" s="69"/>
    </row>
    <row r="12" spans="3:5" s="9" customFormat="1" thickTop="1" thickBot="1">
      <c r="C12" s="15" t="s">
        <v>91</v>
      </c>
      <c r="D12" s="62">
        <f t="shared" ref="D12" si="0">D11/D10</f>
        <v>0</v>
      </c>
      <c r="E12" s="63"/>
    </row>
    <row r="13" spans="3:5" s="9" customFormat="1" ht="14.65" thickTop="1">
      <c r="C13"/>
    </row>
    <row r="14" spans="3:5" s="9" customFormat="1" ht="14.65" thickBot="1">
      <c r="C14"/>
      <c r="E14" s="11"/>
    </row>
    <row r="15" spans="3:5" s="9" customFormat="1" ht="15" thickTop="1" thickBot="1">
      <c r="C15"/>
      <c r="D15" s="70" t="s">
        <v>103</v>
      </c>
      <c r="E15" s="71"/>
    </row>
    <row r="16" spans="3:5" s="9" customFormat="1" ht="41.25" thickTop="1" thickBot="1">
      <c r="C16" s="15" t="s">
        <v>92</v>
      </c>
      <c r="D16" s="44" t="s">
        <v>104</v>
      </c>
      <c r="E16" s="44" t="s">
        <v>118</v>
      </c>
    </row>
    <row r="17" spans="3:5" s="9" customFormat="1" thickTop="1" thickBot="1">
      <c r="C17" s="15" t="s">
        <v>106</v>
      </c>
      <c r="D17" s="22">
        <v>117.3289</v>
      </c>
      <c r="E17" s="24">
        <f>D17/100/24*365/92/1.0026</f>
        <v>0.19345105127032036</v>
      </c>
    </row>
    <row r="18" spans="3:5" s="9" customFormat="1" thickTop="1" thickBot="1">
      <c r="C18" s="15" t="s">
        <v>107</v>
      </c>
      <c r="D18" s="22">
        <v>0</v>
      </c>
      <c r="E18" s="22">
        <v>0</v>
      </c>
    </row>
    <row r="19" spans="3:5" s="9" customFormat="1" ht="13.9" thickTop="1"/>
    <row r="20" spans="3:5" s="9" customFormat="1" ht="13.5"/>
    <row r="21" spans="3:5" s="9" customFormat="1" ht="16.5" customHeight="1">
      <c r="C21"/>
    </row>
    <row r="22" spans="3:5" s="9" customFormat="1" ht="16.5" customHeight="1" thickBot="1">
      <c r="C22" s="13" t="s">
        <v>78</v>
      </c>
      <c r="D22" s="72" t="s">
        <v>97</v>
      </c>
      <c r="E22" s="73"/>
    </row>
    <row r="23" spans="3:5" s="9" customFormat="1" thickTop="1" thickBot="1">
      <c r="C23" s="14" t="s">
        <v>99</v>
      </c>
      <c r="D23" s="70" t="s">
        <v>103</v>
      </c>
      <c r="E23" s="71"/>
    </row>
    <row r="24" spans="3:5" s="9" customFormat="1" thickTop="1" thickBot="1">
      <c r="C24" s="15" t="s">
        <v>86</v>
      </c>
      <c r="D24" s="68">
        <v>138816972</v>
      </c>
      <c r="E24" s="69"/>
    </row>
    <row r="25" spans="3:5" s="9" customFormat="1" thickTop="1" thickBot="1">
      <c r="C25" s="15" t="s">
        <v>87</v>
      </c>
      <c r="D25" s="68">
        <v>518352</v>
      </c>
      <c r="E25" s="69"/>
    </row>
    <row r="26" spans="3:5" s="9" customFormat="1" thickTop="1" thickBot="1">
      <c r="C26" s="15" t="s">
        <v>89</v>
      </c>
      <c r="D26" s="68">
        <f t="shared" ref="D26" si="1">D24/1.0026/24</f>
        <v>5769040.993417115</v>
      </c>
      <c r="E26" s="69"/>
    </row>
    <row r="27" spans="3:5" s="9" customFormat="1" thickTop="1" thickBot="1">
      <c r="C27" s="15" t="s">
        <v>90</v>
      </c>
      <c r="D27" s="68">
        <f t="shared" ref="D27" si="2">D25/24/1.0026</f>
        <v>21541.99082385797</v>
      </c>
      <c r="E27" s="69"/>
    </row>
    <row r="28" spans="3:5" s="9" customFormat="1" thickTop="1" thickBot="1">
      <c r="C28" s="15" t="s">
        <v>91</v>
      </c>
      <c r="D28" s="62">
        <f t="shared" ref="D28" si="3">D27/D26</f>
        <v>3.7340679063364102E-3</v>
      </c>
      <c r="E28" s="63"/>
    </row>
    <row r="29" spans="3:5" s="9" customFormat="1" ht="14.65" thickTop="1">
      <c r="C29"/>
    </row>
    <row r="30" spans="3:5" s="9" customFormat="1" ht="13.9" thickBot="1"/>
    <row r="31" spans="3:5" s="9" customFormat="1" thickTop="1" thickBot="1">
      <c r="D31" s="70" t="s">
        <v>103</v>
      </c>
      <c r="E31" s="71"/>
    </row>
    <row r="32" spans="3:5" s="9" customFormat="1" ht="41.25" thickTop="1" thickBot="1">
      <c r="C32" s="15" t="s">
        <v>92</v>
      </c>
      <c r="D32" s="44" t="s">
        <v>104</v>
      </c>
      <c r="E32" s="44" t="s">
        <v>118</v>
      </c>
    </row>
    <row r="33" spans="1:5" thickTop="1" thickBot="1">
      <c r="A33" s="9"/>
      <c r="B33" s="9"/>
      <c r="C33" s="15" t="s">
        <v>106</v>
      </c>
      <c r="D33" s="22">
        <v>129.8544</v>
      </c>
      <c r="E33" s="24">
        <f>D33/100/24*365/92/1.0026</f>
        <v>0.21410300609719077</v>
      </c>
    </row>
    <row r="34" spans="1:5" thickTop="1" thickBot="1">
      <c r="A34" s="9"/>
      <c r="B34" s="9"/>
      <c r="C34" s="15" t="s">
        <v>107</v>
      </c>
      <c r="D34" s="22">
        <v>0</v>
      </c>
      <c r="E34" s="22">
        <v>0</v>
      </c>
    </row>
    <row r="35" spans="1:5" ht="14.65" thickTop="1">
      <c r="A35" s="9"/>
      <c r="B35" s="9"/>
      <c r="D35" s="9"/>
    </row>
    <row r="36" spans="1:5" ht="13.5">
      <c r="A36" s="9"/>
      <c r="B36" s="9"/>
      <c r="C36" s="9"/>
      <c r="D36" s="9"/>
    </row>
    <row r="37" spans="1:5" ht="13.5">
      <c r="A37" s="9"/>
      <c r="B37" s="9"/>
      <c r="C37" s="9"/>
      <c r="D37" s="9"/>
    </row>
    <row r="38" spans="1:5" ht="13.5">
      <c r="A38" s="9"/>
      <c r="B38" s="9"/>
      <c r="C38" s="9"/>
      <c r="D38" s="9"/>
    </row>
    <row r="39" spans="1:5" ht="13.5">
      <c r="A39" s="9"/>
      <c r="B39" s="9"/>
      <c r="C39" s="9"/>
      <c r="D39" s="9"/>
    </row>
    <row r="40" spans="1:5" ht="13.5">
      <c r="A40" s="9"/>
      <c r="B40" s="9"/>
      <c r="C40" s="9"/>
      <c r="D40" s="9"/>
    </row>
    <row r="41" spans="1:5" ht="13.5">
      <c r="A41" s="9"/>
      <c r="B41" s="9"/>
      <c r="C41" s="9"/>
      <c r="D41" s="9"/>
    </row>
    <row r="42" spans="1:5" ht="13.5">
      <c r="A42" s="9"/>
      <c r="B42" s="9"/>
      <c r="C42" s="9"/>
      <c r="D42" s="9"/>
    </row>
    <row r="43" spans="1:5" ht="13.5">
      <c r="A43" s="9"/>
      <c r="B43" s="9"/>
      <c r="C43" s="9"/>
      <c r="D43" s="9"/>
    </row>
    <row r="44" spans="1:5" ht="13.5">
      <c r="A44" s="9"/>
      <c r="B44" s="9"/>
      <c r="C44" s="9"/>
      <c r="D44" s="9"/>
    </row>
    <row r="45" spans="1:5" ht="13.5">
      <c r="A45" s="9"/>
      <c r="B45" s="9"/>
      <c r="C45" s="9"/>
      <c r="D45" s="9"/>
    </row>
    <row r="46" spans="1:5" ht="13.5">
      <c r="A46" s="9"/>
      <c r="B46" s="9"/>
      <c r="C46" s="9"/>
      <c r="D46" s="9"/>
    </row>
    <row r="47" spans="1:5" ht="13.5">
      <c r="A47" s="9"/>
      <c r="B47" s="9"/>
      <c r="C47" s="9"/>
      <c r="D47" s="9"/>
    </row>
    <row r="48" spans="1:5" ht="13.5">
      <c r="A48" s="9"/>
      <c r="B48" s="9"/>
      <c r="C48" s="9"/>
      <c r="D48" s="9"/>
    </row>
    <row r="49" s="9" customFormat="1" ht="13.5"/>
    <row r="50" s="9" customFormat="1" ht="13.5"/>
    <row r="51" s="9" customFormat="1" ht="13.5"/>
    <row r="52" s="9" customFormat="1" ht="13.5"/>
    <row r="53" s="9" customFormat="1" ht="13.5"/>
    <row r="54" s="9" customFormat="1" ht="13.5"/>
    <row r="55" s="9" customFormat="1" ht="13.5"/>
    <row r="56" s="9" customFormat="1" ht="13.5"/>
    <row r="57" s="9" customFormat="1" ht="13.5"/>
    <row r="58" s="9" customFormat="1" ht="13.5"/>
    <row r="59" s="9" customFormat="1" ht="13.5"/>
    <row r="60" s="9" customFormat="1" ht="13.5"/>
    <row r="61" s="9" customFormat="1" ht="13.5"/>
    <row r="62" s="9" customFormat="1" ht="13.5"/>
    <row r="63" s="9" customFormat="1" ht="13.5"/>
    <row r="64" s="9" customFormat="1" ht="13.5"/>
    <row r="65" s="9" customFormat="1" ht="13.5"/>
    <row r="66" s="9" customFormat="1" ht="13.5"/>
  </sheetData>
  <mergeCells count="18">
    <mergeCell ref="D27:E27"/>
    <mergeCell ref="D28:E28"/>
    <mergeCell ref="D31:E31"/>
    <mergeCell ref="D24:E24"/>
    <mergeCell ref="D25:E25"/>
    <mergeCell ref="D26:E26"/>
    <mergeCell ref="D12:E12"/>
    <mergeCell ref="D15:E15"/>
    <mergeCell ref="D22:E22"/>
    <mergeCell ref="D23:E23"/>
    <mergeCell ref="D9:E9"/>
    <mergeCell ref="D10:E10"/>
    <mergeCell ref="D11:E11"/>
    <mergeCell ref="C1:E2"/>
    <mergeCell ref="C3:E4"/>
    <mergeCell ref="D6:E6"/>
    <mergeCell ref="D7:E7"/>
    <mergeCell ref="D8:E8"/>
  </mergeCells>
  <pageMargins left="0.7" right="0.7" top="0.75" bottom="0.75" header="0.3" footer="0.3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DF3C3-C522-4760-9695-477494AE54D1}">
  <dimension ref="C1:M133"/>
  <sheetViews>
    <sheetView showGridLines="0" zoomScale="85" zoomScaleNormal="85" workbookViewId="0">
      <selection activeCell="I16" sqref="I16"/>
    </sheetView>
  </sheetViews>
  <sheetFormatPr baseColWidth="10" defaultColWidth="11.3984375" defaultRowHeight="14.25"/>
  <cols>
    <col min="1" max="2" width="7.3984375" customWidth="1"/>
    <col min="3" max="3" width="78.59765625" bestFit="1" customWidth="1"/>
    <col min="4" max="4" width="43" style="43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66" t="s">
        <v>162</v>
      </c>
      <c r="D1" s="66"/>
      <c r="E1" s="66"/>
      <c r="F1" s="66"/>
      <c r="G1" s="66"/>
      <c r="H1" s="66"/>
      <c r="I1" s="66"/>
      <c r="J1" s="66"/>
      <c r="K1" s="66"/>
    </row>
    <row r="2" spans="3:13" ht="30" customHeight="1">
      <c r="C2" s="66"/>
      <c r="D2" s="66"/>
      <c r="E2" s="66"/>
      <c r="F2" s="66"/>
      <c r="G2" s="66"/>
      <c r="H2" s="66"/>
      <c r="I2" s="66"/>
      <c r="J2" s="66"/>
      <c r="K2" s="66"/>
    </row>
    <row r="3" spans="3:13" ht="15" customHeight="1">
      <c r="C3" s="67" t="s">
        <v>77</v>
      </c>
      <c r="D3" s="67"/>
      <c r="E3" s="67"/>
      <c r="F3" s="67"/>
      <c r="G3" s="67"/>
      <c r="H3" s="67"/>
      <c r="I3" s="67"/>
      <c r="J3" s="67"/>
      <c r="K3" s="67"/>
    </row>
    <row r="4" spans="3:13" ht="15" customHeight="1">
      <c r="C4" s="67"/>
      <c r="D4" s="67"/>
      <c r="E4" s="67"/>
      <c r="F4" s="67"/>
      <c r="G4" s="67"/>
      <c r="H4" s="67"/>
      <c r="I4" s="67"/>
      <c r="J4" s="67"/>
      <c r="K4" s="67"/>
    </row>
    <row r="5" spans="3:13" ht="14.65" thickBot="1">
      <c r="C5" s="9"/>
      <c r="D5" s="42"/>
      <c r="E5" s="9"/>
      <c r="F5" s="9"/>
      <c r="G5" s="9"/>
      <c r="H5" s="9"/>
      <c r="I5" s="9"/>
      <c r="J5" s="9"/>
      <c r="K5" s="9"/>
    </row>
    <row r="6" spans="3:13" ht="16.5" customHeight="1" thickTop="1" thickBot="1">
      <c r="C6" s="13" t="s">
        <v>78</v>
      </c>
      <c r="D6" s="64" t="s">
        <v>79</v>
      </c>
      <c r="E6" s="64"/>
      <c r="F6" s="10"/>
      <c r="G6" s="10"/>
      <c r="H6" s="9"/>
      <c r="I6" s="9"/>
      <c r="J6" s="9"/>
      <c r="K6" s="9"/>
    </row>
    <row r="7" spans="3:13" ht="15" thickTop="1" thickBot="1">
      <c r="C7" s="14" t="s">
        <v>109</v>
      </c>
      <c r="D7" s="65" t="s">
        <v>163</v>
      </c>
      <c r="E7" s="65"/>
      <c r="F7" s="9"/>
      <c r="G7" s="76"/>
      <c r="H7" s="76"/>
      <c r="I7" s="9"/>
      <c r="J7" s="9"/>
      <c r="K7" s="9"/>
    </row>
    <row r="8" spans="3:13" ht="16.5" customHeight="1" thickTop="1" thickBot="1">
      <c r="C8" s="15" t="s">
        <v>86</v>
      </c>
      <c r="D8" s="77">
        <v>80207991</v>
      </c>
      <c r="E8" s="78"/>
      <c r="F8" s="11"/>
      <c r="G8" s="9"/>
      <c r="H8" s="9"/>
      <c r="I8" s="9"/>
      <c r="J8" s="9"/>
      <c r="K8" s="9"/>
    </row>
    <row r="9" spans="3:13" ht="15" thickTop="1" thickBot="1">
      <c r="C9" s="15" t="s">
        <v>87</v>
      </c>
      <c r="D9" s="77">
        <v>14501686</v>
      </c>
      <c r="E9" s="78"/>
      <c r="F9" s="9"/>
      <c r="H9" s="9"/>
      <c r="I9" s="9"/>
      <c r="J9" s="9"/>
      <c r="K9" s="9"/>
    </row>
    <row r="10" spans="3:13" ht="15" thickTop="1" thickBot="1">
      <c r="C10" s="15" t="s">
        <v>89</v>
      </c>
      <c r="D10" s="77">
        <f>ROUND(D8/24/1.0026,0)</f>
        <v>3333333</v>
      </c>
      <c r="E10" s="78"/>
      <c r="F10" s="9"/>
      <c r="G10" s="9"/>
      <c r="H10" s="9"/>
      <c r="I10" s="9"/>
      <c r="J10" s="9"/>
      <c r="K10" s="9"/>
    </row>
    <row r="11" spans="3:13" ht="15" thickTop="1" thickBot="1">
      <c r="C11" s="15" t="s">
        <v>90</v>
      </c>
      <c r="D11" s="77">
        <f>ROUND(D9/24/1.0026,0)</f>
        <v>602670</v>
      </c>
      <c r="E11" s="78"/>
      <c r="F11" s="9"/>
      <c r="G11" s="9"/>
      <c r="H11" s="9"/>
      <c r="I11" s="9"/>
      <c r="J11" s="9"/>
      <c r="K11" s="9"/>
    </row>
    <row r="12" spans="3:13" ht="15" thickTop="1" thickBot="1">
      <c r="C12" s="15" t="s">
        <v>91</v>
      </c>
      <c r="D12" s="62">
        <f>D11/D10</f>
        <v>0.18080101808010182</v>
      </c>
      <c r="E12" s="63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92</v>
      </c>
      <c r="D14" s="44" t="s">
        <v>111</v>
      </c>
      <c r="E14" s="44" t="s">
        <v>94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112</v>
      </c>
      <c r="D15" s="51">
        <v>41.447699999999998</v>
      </c>
      <c r="E15" s="24">
        <f>D15/100/24*365/30/1.0026</f>
        <v>0.20957192549371634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113</v>
      </c>
      <c r="D16" s="16">
        <v>0</v>
      </c>
      <c r="E16" s="17"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6.5" customHeight="1" thickTop="1" thickBot="1">
      <c r="C18" s="13" t="s">
        <v>78</v>
      </c>
      <c r="D18" s="64" t="s">
        <v>97</v>
      </c>
      <c r="E18" s="64"/>
      <c r="F18" s="9"/>
      <c r="G18" s="9"/>
      <c r="H18" s="9"/>
      <c r="I18" s="9"/>
      <c r="J18" s="9"/>
      <c r="K18" s="9"/>
    </row>
    <row r="19" spans="3:11" ht="15" thickTop="1" thickBot="1">
      <c r="C19" s="14" t="s">
        <v>109</v>
      </c>
      <c r="D19" s="65" t="s">
        <v>163</v>
      </c>
      <c r="E19" s="65"/>
      <c r="F19" s="9"/>
      <c r="G19" s="9"/>
      <c r="H19" s="9"/>
      <c r="I19" s="9"/>
      <c r="J19" s="9"/>
      <c r="K19" s="9"/>
    </row>
    <row r="20" spans="3:11" ht="15" thickTop="1" thickBot="1">
      <c r="C20" s="15" t="s">
        <v>86</v>
      </c>
      <c r="D20" s="77">
        <v>133819981</v>
      </c>
      <c r="E20" s="78"/>
      <c r="F20" s="11"/>
      <c r="G20" s="9"/>
      <c r="H20" s="9"/>
      <c r="I20" s="9"/>
      <c r="J20" s="9"/>
      <c r="K20" s="9"/>
    </row>
    <row r="21" spans="3:11" ht="16.5" thickTop="1" thickBot="1">
      <c r="C21" s="15" t="s">
        <v>87</v>
      </c>
      <c r="D21" s="68">
        <v>2250651</v>
      </c>
      <c r="E21" s="69"/>
      <c r="F21" s="9"/>
      <c r="G21" s="11"/>
      <c r="H21" s="55"/>
      <c r="I21" s="9"/>
      <c r="J21" s="9"/>
      <c r="K21" s="9"/>
    </row>
    <row r="22" spans="3:11" ht="16.5" thickTop="1" thickBot="1">
      <c r="C22" s="15" t="s">
        <v>89</v>
      </c>
      <c r="D22" s="68">
        <f>ROUND(D20/24/1.0026,0)</f>
        <v>5561373</v>
      </c>
      <c r="E22" s="69"/>
      <c r="F22" s="9"/>
      <c r="G22" s="9"/>
      <c r="H22" s="55"/>
      <c r="I22" s="9"/>
      <c r="J22" s="9"/>
      <c r="K22" s="9"/>
    </row>
    <row r="23" spans="3:11" ht="16.5" thickTop="1" thickBot="1">
      <c r="C23" s="15" t="s">
        <v>90</v>
      </c>
      <c r="D23" s="68">
        <f>ROUND(D21/24/1.0026,0)</f>
        <v>93534</v>
      </c>
      <c r="E23" s="69"/>
      <c r="F23" s="9"/>
      <c r="G23" s="9"/>
      <c r="H23" s="55"/>
      <c r="I23" s="9"/>
      <c r="J23" s="9"/>
      <c r="K23" s="9"/>
    </row>
    <row r="24" spans="3:11" ht="16.5" thickTop="1" thickBot="1">
      <c r="C24" s="15" t="s">
        <v>91</v>
      </c>
      <c r="D24" s="62">
        <f>D23/D22</f>
        <v>1.6818508666834611E-2</v>
      </c>
      <c r="E24" s="63"/>
      <c r="F24" s="9"/>
      <c r="G24" s="9"/>
      <c r="H24" s="55"/>
      <c r="I24" s="9"/>
      <c r="J24" s="9"/>
      <c r="K24" s="9"/>
    </row>
    <row r="25" spans="3:11" ht="15.75" customHeight="1" thickTop="1" thickBot="1">
      <c r="F25" s="9"/>
      <c r="G25" s="9"/>
      <c r="H25" s="37"/>
      <c r="I25" s="9"/>
      <c r="J25" s="9"/>
      <c r="K25" s="9"/>
    </row>
    <row r="26" spans="3:11" ht="41.25" thickTop="1" thickBot="1">
      <c r="C26" s="15" t="s">
        <v>92</v>
      </c>
      <c r="D26" s="44" t="s">
        <v>111</v>
      </c>
      <c r="E26" s="44" t="s">
        <v>94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112</v>
      </c>
      <c r="D27" s="51">
        <v>45.872500000000002</v>
      </c>
      <c r="E27" s="24">
        <f>D27/100/24*365/30/1.0026</f>
        <v>0.23194503319147997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113</v>
      </c>
      <c r="D28" s="16">
        <v>0</v>
      </c>
      <c r="E28" s="23">
        <v>0</v>
      </c>
      <c r="F28" s="9"/>
      <c r="G28" s="9"/>
      <c r="H28" s="9"/>
      <c r="I28" s="9"/>
      <c r="J28" s="9"/>
      <c r="K28" s="9"/>
    </row>
    <row r="29" spans="3:11" ht="14.65" thickTop="1">
      <c r="F29" s="9"/>
      <c r="G29" s="9"/>
      <c r="H29" s="9"/>
      <c r="I29" s="9"/>
      <c r="J29" s="9"/>
      <c r="K29" s="9"/>
    </row>
    <row r="31" spans="3:11" ht="20.25" customHeight="1"/>
    <row r="32" spans="3:11" ht="20.25" customHeight="1"/>
    <row r="33" ht="20.25" customHeight="1"/>
    <row r="34" ht="20.25" customHeight="1"/>
    <row r="35" ht="36" customHeight="1"/>
    <row r="36" ht="20.25" customHeight="1"/>
    <row r="37" ht="20.25" customHeight="1"/>
    <row r="38" ht="20.25" customHeight="1"/>
    <row r="39" ht="20.25" customHeight="1"/>
    <row r="40" ht="36" customHeight="1"/>
    <row r="41" ht="20.25" customHeight="1"/>
    <row r="42" ht="20.25" customHeight="1"/>
    <row r="43" ht="20.25" customHeight="1"/>
    <row r="44" ht="20.25" customHeight="1"/>
    <row r="45" ht="36" customHeight="1"/>
    <row r="46" ht="20.25" customHeight="1"/>
    <row r="47" ht="20.25" customHeight="1"/>
    <row r="48" ht="20.25" customHeight="1"/>
    <row r="49" ht="20.25" customHeight="1"/>
    <row r="50" ht="36" customHeight="1"/>
    <row r="51" ht="20.25" customHeight="1"/>
    <row r="52" ht="20.25" customHeight="1"/>
    <row r="53" ht="20.25" customHeight="1"/>
    <row r="54" ht="20.25" customHeight="1"/>
    <row r="55" ht="36" customHeight="1"/>
    <row r="56" ht="20.25" customHeight="1"/>
    <row r="57" ht="20.25" customHeight="1"/>
    <row r="58" ht="20.25" customHeight="1"/>
    <row r="59" ht="20.25" customHeight="1"/>
    <row r="60" ht="36" customHeight="1"/>
    <row r="61" ht="20.25" customHeight="1"/>
    <row r="62" ht="20.25" customHeight="1"/>
    <row r="63" ht="20.25" customHeight="1"/>
    <row r="64" ht="20.25" customHeight="1"/>
    <row r="65" ht="36" customHeight="1"/>
    <row r="66" ht="20.25" customHeight="1"/>
    <row r="67" ht="20.25" customHeight="1"/>
    <row r="68" ht="20.25" customHeight="1"/>
    <row r="69" ht="20.25" customHeight="1"/>
    <row r="70" ht="36" customHeight="1"/>
    <row r="71" ht="20.25" customHeight="1"/>
    <row r="72" ht="20.25" customHeight="1"/>
    <row r="73" ht="20.25" customHeight="1"/>
    <row r="74" ht="20.25" customHeight="1"/>
    <row r="75" ht="36" customHeight="1"/>
    <row r="76" ht="20.25" customHeight="1"/>
    <row r="77" ht="20.25" customHeight="1"/>
    <row r="78" ht="20.25" customHeight="1"/>
    <row r="79" ht="20.25" customHeight="1"/>
    <row r="80" ht="36" customHeight="1"/>
    <row r="81" ht="20.25" customHeight="1"/>
    <row r="82" ht="20.25" customHeight="1"/>
    <row r="83" ht="20.25" customHeight="1"/>
    <row r="84" ht="20.25" customHeight="1"/>
    <row r="85" ht="36" customHeight="1"/>
    <row r="86" ht="20.25" customHeight="1"/>
    <row r="87" ht="20.25" customHeight="1"/>
    <row r="88" ht="20.25" customHeight="1"/>
    <row r="89" ht="20.25" customHeight="1"/>
    <row r="90" ht="36" customHeight="1"/>
    <row r="91" ht="20.25" customHeight="1"/>
    <row r="92" ht="20.25" customHeight="1"/>
    <row r="93" ht="20.25" customHeight="1"/>
    <row r="94" ht="20.25" customHeight="1"/>
    <row r="95" ht="36" customHeight="1"/>
    <row r="96" ht="20.25" customHeight="1"/>
    <row r="97" ht="20.25" customHeight="1"/>
    <row r="98" ht="20.25" customHeight="1"/>
    <row r="99" ht="20.25" customHeight="1"/>
    <row r="100" ht="36" customHeight="1"/>
    <row r="101" ht="20.25" customHeight="1"/>
    <row r="102" ht="20.25" customHeight="1"/>
    <row r="103" ht="20.25" customHeight="1"/>
    <row r="104" ht="20.25" customHeight="1"/>
    <row r="105" ht="36" customHeight="1"/>
    <row r="106" ht="20.25" customHeight="1"/>
    <row r="107" ht="20.25" customHeight="1"/>
    <row r="108" ht="20.25" customHeight="1"/>
    <row r="109" ht="20.25" customHeight="1"/>
    <row r="110" ht="36" customHeight="1"/>
    <row r="111" ht="20.25" customHeight="1"/>
    <row r="112" ht="20.25" customHeight="1"/>
    <row r="113" ht="20.25" customHeight="1"/>
    <row r="114" ht="20.25" customHeight="1"/>
    <row r="115" ht="36" customHeight="1"/>
    <row r="116" ht="20.25" customHeight="1"/>
    <row r="117" ht="20.25" customHeight="1"/>
    <row r="118" ht="20.25" customHeight="1"/>
    <row r="119" ht="20.25" customHeight="1"/>
    <row r="120" ht="36" customHeight="1"/>
    <row r="121" ht="20.25" customHeight="1"/>
    <row r="122" ht="20.25" customHeight="1"/>
    <row r="123" ht="20.25" customHeight="1"/>
    <row r="125" ht="36" customHeight="1"/>
    <row r="126" ht="20.25" customHeight="1"/>
    <row r="127" ht="20.25" customHeight="1"/>
    <row r="128" ht="20.25" customHeight="1"/>
    <row r="129" ht="20.25" customHeight="1"/>
    <row r="130" ht="36" customHeight="1"/>
    <row r="131" ht="20.25" customHeight="1"/>
    <row r="132" ht="20.25" customHeight="1"/>
    <row r="133" ht="20.25" customHeight="1"/>
  </sheetData>
  <mergeCells count="17"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  <mergeCell ref="D20:E20"/>
    <mergeCell ref="D21:E21"/>
    <mergeCell ref="D22:E22"/>
    <mergeCell ref="D23:E23"/>
    <mergeCell ref="D24:E24"/>
  </mergeCells>
  <pageMargins left="0.7" right="0.7" top="0.75" bottom="0.75" header="0.3" footer="0.3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646F8-B54C-4F13-8649-8478BF5B8991}">
  <dimension ref="A1:S29"/>
  <sheetViews>
    <sheetView showGridLines="0" zoomScale="85" zoomScaleNormal="85" zoomScaleSheetLayoutView="86" workbookViewId="0">
      <selection activeCell="D21" sqref="D21:E21"/>
    </sheetView>
  </sheetViews>
  <sheetFormatPr baseColWidth="10" defaultColWidth="11.3984375" defaultRowHeight="13.5"/>
  <cols>
    <col min="1" max="2" width="7.3984375" style="9" customWidth="1"/>
    <col min="3" max="3" width="69" style="9" bestFit="1" customWidth="1"/>
    <col min="4" max="5" width="37.73046875" style="9" customWidth="1"/>
    <col min="6" max="9" width="19.73046875" style="9" bestFit="1" customWidth="1"/>
    <col min="10" max="11" width="7.265625" style="9" customWidth="1"/>
    <col min="12" max="12" width="14.265625" style="9" bestFit="1" customWidth="1"/>
    <col min="13" max="14" width="7.265625" style="9" customWidth="1"/>
    <col min="15" max="19" width="18.3984375" style="9" bestFit="1" customWidth="1"/>
    <col min="20" max="16384" width="11.3984375" style="9"/>
  </cols>
  <sheetData>
    <row r="1" spans="1:19" ht="33.75" customHeight="1">
      <c r="C1" s="66" t="s">
        <v>164</v>
      </c>
      <c r="D1" s="66"/>
      <c r="E1" s="66"/>
      <c r="F1" s="66"/>
      <c r="G1" s="66"/>
      <c r="H1" s="66"/>
      <c r="I1" s="66"/>
      <c r="J1" s="52"/>
      <c r="K1" s="52"/>
      <c r="L1" s="25"/>
      <c r="M1" s="25"/>
      <c r="N1" s="25"/>
      <c r="O1" s="25"/>
    </row>
    <row r="2" spans="1:19" ht="14.25" customHeight="1">
      <c r="C2" s="66"/>
      <c r="D2" s="66"/>
      <c r="E2" s="66"/>
      <c r="F2" s="66"/>
      <c r="G2" s="66"/>
      <c r="H2" s="66"/>
      <c r="I2" s="66"/>
    </row>
    <row r="3" spans="1:19" ht="15" customHeight="1">
      <c r="A3" s="26"/>
      <c r="C3" s="67" t="s">
        <v>77</v>
      </c>
      <c r="D3" s="67"/>
      <c r="E3" s="67"/>
      <c r="F3" s="67"/>
      <c r="G3" s="67"/>
      <c r="H3" s="67"/>
      <c r="I3" s="67"/>
    </row>
    <row r="4" spans="1:19" ht="15" customHeight="1">
      <c r="A4" s="26"/>
      <c r="C4" s="67"/>
      <c r="D4" s="67"/>
      <c r="E4" s="67"/>
      <c r="F4" s="67"/>
      <c r="G4" s="67"/>
      <c r="H4" s="67"/>
      <c r="I4" s="67"/>
    </row>
    <row r="5" spans="1:19" ht="15" customHeight="1" thickBot="1">
      <c r="A5" s="26"/>
      <c r="C5" s="10"/>
    </row>
    <row r="6" spans="1:19" s="10" customFormat="1" ht="15.4" thickTop="1" thickBot="1">
      <c r="A6" s="9"/>
      <c r="B6" s="9"/>
      <c r="C6" s="27" t="s">
        <v>78</v>
      </c>
      <c r="D6" s="64" t="s">
        <v>79</v>
      </c>
      <c r="E6" s="64"/>
      <c r="F6" s="9"/>
      <c r="G6" s="9"/>
      <c r="H6" s="9"/>
      <c r="I6" s="9"/>
      <c r="J6" s="9"/>
      <c r="K6" s="9"/>
      <c r="L6" s="9"/>
      <c r="M6" s="9"/>
      <c r="N6" s="9"/>
      <c r="O6" s="39"/>
      <c r="P6" s="39"/>
      <c r="Q6" s="39"/>
      <c r="R6" s="39"/>
      <c r="S6" s="39"/>
    </row>
    <row r="7" spans="1:19" ht="16.5" customHeight="1" thickTop="1" thickBot="1">
      <c r="C7" s="14" t="s">
        <v>80</v>
      </c>
      <c r="D7" s="65" t="s">
        <v>83</v>
      </c>
      <c r="E7" s="65"/>
      <c r="F7" s="44" t="s">
        <v>84</v>
      </c>
      <c r="G7" s="44" t="s">
        <v>85</v>
      </c>
      <c r="H7" s="44" t="s">
        <v>135</v>
      </c>
      <c r="I7" s="44" t="s">
        <v>165</v>
      </c>
      <c r="O7" s="38"/>
      <c r="P7" s="38"/>
      <c r="Q7" s="38"/>
      <c r="R7" s="38"/>
      <c r="S7" s="38"/>
    </row>
    <row r="8" spans="1:19" ht="16.5" customHeight="1" thickTop="1" thickBot="1">
      <c r="C8" s="15" t="s">
        <v>86</v>
      </c>
      <c r="D8" s="60">
        <v>72187200</v>
      </c>
      <c r="E8" s="61"/>
      <c r="F8" s="49">
        <v>72187200</v>
      </c>
      <c r="G8" s="49">
        <v>72187200</v>
      </c>
      <c r="H8" s="49">
        <v>72187200</v>
      </c>
      <c r="I8" s="49">
        <v>72187200</v>
      </c>
      <c r="L8" s="36"/>
      <c r="O8" s="38"/>
      <c r="P8" s="38"/>
      <c r="Q8" s="38"/>
      <c r="R8" s="38"/>
      <c r="S8" s="38"/>
    </row>
    <row r="9" spans="1:19" ht="16.5" customHeight="1" thickTop="1" thickBot="1">
      <c r="C9" s="15" t="s">
        <v>87</v>
      </c>
      <c r="D9" s="60"/>
      <c r="E9" s="61"/>
      <c r="F9" s="47" t="s">
        <v>88</v>
      </c>
      <c r="G9" s="48" t="s">
        <v>88</v>
      </c>
      <c r="H9" s="48" t="s">
        <v>88</v>
      </c>
      <c r="I9" s="48" t="s">
        <v>88</v>
      </c>
    </row>
    <row r="10" spans="1:19" s="10" customFormat="1" ht="16.5" customHeight="1" thickTop="1" thickBot="1">
      <c r="A10" s="9"/>
      <c r="B10" s="9"/>
      <c r="C10" s="15" t="s">
        <v>89</v>
      </c>
      <c r="D10" s="60">
        <f>INT(D8/24/1.0026)</f>
        <v>3000000</v>
      </c>
      <c r="E10" s="61"/>
      <c r="F10" s="49">
        <f>INT(F8/24/1.0026)</f>
        <v>3000000</v>
      </c>
      <c r="G10" s="49">
        <f t="shared" ref="G10:I10" si="0">INT(G8/24/1.0026)</f>
        <v>3000000</v>
      </c>
      <c r="H10" s="49">
        <f t="shared" si="0"/>
        <v>3000000</v>
      </c>
      <c r="I10" s="47">
        <f t="shared" si="0"/>
        <v>3000000</v>
      </c>
      <c r="K10" s="9"/>
      <c r="L10" s="9"/>
      <c r="M10" s="9"/>
      <c r="N10" s="9"/>
      <c r="O10" s="9"/>
    </row>
    <row r="11" spans="1:19" ht="16.5" customHeight="1" thickTop="1" thickBot="1">
      <c r="C11" s="15" t="s">
        <v>90</v>
      </c>
      <c r="D11" s="60">
        <f>ROUND(D9/24/1.0026,0)</f>
        <v>0</v>
      </c>
      <c r="E11" s="61"/>
      <c r="F11" s="47" t="s">
        <v>88</v>
      </c>
      <c r="G11" s="48" t="s">
        <v>88</v>
      </c>
      <c r="H11" s="48" t="s">
        <v>88</v>
      </c>
      <c r="I11" s="48" t="s">
        <v>88</v>
      </c>
    </row>
    <row r="12" spans="1:19" ht="16.5" customHeight="1" thickTop="1" thickBot="1">
      <c r="C12" s="15" t="s">
        <v>91</v>
      </c>
      <c r="D12" s="62">
        <f>D9/D8</f>
        <v>0</v>
      </c>
      <c r="E12" s="63"/>
      <c r="F12" s="50">
        <v>0</v>
      </c>
      <c r="G12" s="50">
        <v>0</v>
      </c>
      <c r="H12" s="50">
        <v>0</v>
      </c>
      <c r="I12" s="50">
        <v>0</v>
      </c>
      <c r="O12" s="39"/>
      <c r="P12" s="39"/>
      <c r="Q12" s="39"/>
      <c r="R12" s="39"/>
      <c r="S12" s="39"/>
    </row>
    <row r="13" spans="1:19" ht="20.25" customHeight="1" thickTop="1" thickBot="1">
      <c r="O13" s="38"/>
      <c r="P13" s="38"/>
      <c r="Q13" s="38"/>
      <c r="R13" s="38"/>
      <c r="S13" s="38"/>
    </row>
    <row r="14" spans="1:19" ht="41.25" thickTop="1" thickBot="1">
      <c r="C14" s="15" t="s">
        <v>92</v>
      </c>
      <c r="D14" s="44" t="s">
        <v>93</v>
      </c>
      <c r="E14" s="44" t="s">
        <v>94</v>
      </c>
      <c r="O14" s="38"/>
      <c r="P14" s="38"/>
      <c r="Q14" s="38"/>
      <c r="R14" s="38"/>
      <c r="S14" s="38"/>
    </row>
    <row r="15" spans="1:19" ht="14.25" thickTop="1" thickBot="1">
      <c r="C15" s="15" t="s">
        <v>95</v>
      </c>
      <c r="D15" s="16">
        <v>387.90750000000003</v>
      </c>
      <c r="E15" s="24">
        <f>D15/24/1.0026/100</f>
        <v>0.16120898164771597</v>
      </c>
    </row>
    <row r="16" spans="1:19" ht="14.25" thickTop="1" thickBot="1">
      <c r="C16" s="15" t="s">
        <v>96</v>
      </c>
      <c r="D16" s="17" t="s">
        <v>88</v>
      </c>
      <c r="E16" s="17" t="s">
        <v>88</v>
      </c>
    </row>
    <row r="17" spans="3:12" ht="14.25" thickTop="1" thickBot="1"/>
    <row r="18" spans="3:12" ht="15.4" thickTop="1" thickBot="1">
      <c r="C18" s="27" t="s">
        <v>78</v>
      </c>
      <c r="D18" s="64" t="s">
        <v>97</v>
      </c>
      <c r="E18" s="64"/>
      <c r="L18" s="37"/>
    </row>
    <row r="19" spans="3:12" ht="16.5" customHeight="1" thickTop="1" thickBot="1">
      <c r="C19" s="14" t="s">
        <v>80</v>
      </c>
      <c r="D19" s="65" t="s">
        <v>83</v>
      </c>
      <c r="E19" s="65"/>
      <c r="F19" s="44" t="s">
        <v>84</v>
      </c>
      <c r="G19" s="44" t="s">
        <v>85</v>
      </c>
      <c r="H19" s="44" t="s">
        <v>135</v>
      </c>
      <c r="I19" s="44" t="s">
        <v>165</v>
      </c>
    </row>
    <row r="20" spans="3:12" ht="16.5" customHeight="1" thickTop="1" thickBot="1">
      <c r="C20" s="15" t="s">
        <v>86</v>
      </c>
      <c r="D20" s="84">
        <v>129936960</v>
      </c>
      <c r="E20" s="61"/>
      <c r="F20" s="49">
        <v>129936960</v>
      </c>
      <c r="G20" s="49">
        <v>129936960</v>
      </c>
      <c r="H20" s="49">
        <v>129936960</v>
      </c>
      <c r="I20" s="49">
        <v>129936960</v>
      </c>
    </row>
    <row r="21" spans="3:12" ht="16.5" customHeight="1" thickTop="1" thickBot="1">
      <c r="C21" s="15" t="s">
        <v>87</v>
      </c>
      <c r="D21" s="60">
        <v>5420320</v>
      </c>
      <c r="E21" s="61"/>
      <c r="F21" s="47" t="s">
        <v>88</v>
      </c>
      <c r="G21" s="48" t="s">
        <v>88</v>
      </c>
      <c r="H21" s="48" t="s">
        <v>88</v>
      </c>
      <c r="I21" s="48" t="s">
        <v>88</v>
      </c>
    </row>
    <row r="22" spans="3:12" ht="16.5" customHeight="1" thickTop="1" thickBot="1">
      <c r="C22" s="15" t="s">
        <v>89</v>
      </c>
      <c r="D22" s="60">
        <f>INT(D20/24/1.0026)</f>
        <v>5400000</v>
      </c>
      <c r="E22" s="61"/>
      <c r="F22" s="49">
        <f>INT(F20/24/1.0026)</f>
        <v>5400000</v>
      </c>
      <c r="G22" s="49">
        <f t="shared" ref="G22:I22" si="1">INT(G20/24/1.0026)</f>
        <v>5400000</v>
      </c>
      <c r="H22" s="49">
        <f t="shared" si="1"/>
        <v>5400000</v>
      </c>
      <c r="I22" s="47">
        <f t="shared" si="1"/>
        <v>5400000</v>
      </c>
    </row>
    <row r="23" spans="3:12" ht="16.5" customHeight="1" thickTop="1" thickBot="1">
      <c r="C23" s="15" t="s">
        <v>90</v>
      </c>
      <c r="D23" s="60">
        <f>ROUND(D21/24/1.0026,0)</f>
        <v>225261</v>
      </c>
      <c r="E23" s="61"/>
      <c r="F23" s="47" t="s">
        <v>88</v>
      </c>
      <c r="G23" s="48" t="s">
        <v>88</v>
      </c>
      <c r="H23" s="48" t="s">
        <v>88</v>
      </c>
      <c r="I23" s="48" t="s">
        <v>88</v>
      </c>
    </row>
    <row r="24" spans="3:12" ht="16.5" customHeight="1" thickTop="1" thickBot="1">
      <c r="C24" s="15" t="s">
        <v>91</v>
      </c>
      <c r="D24" s="62">
        <f>D23/D22</f>
        <v>4.1715000000000002E-2</v>
      </c>
      <c r="E24" s="63"/>
      <c r="F24" s="50">
        <v>0</v>
      </c>
      <c r="G24" s="50">
        <v>0</v>
      </c>
      <c r="H24" s="50">
        <v>0</v>
      </c>
      <c r="I24" s="50">
        <v>0</v>
      </c>
    </row>
    <row r="25" spans="3:12" ht="14.25" thickTop="1" thickBot="1"/>
    <row r="26" spans="3:12" ht="41.25" thickTop="1" thickBot="1">
      <c r="C26" s="15" t="s">
        <v>92</v>
      </c>
      <c r="D26" s="44" t="s">
        <v>93</v>
      </c>
      <c r="E26" s="44" t="s">
        <v>94</v>
      </c>
    </row>
    <row r="27" spans="3:12" ht="14.25" thickTop="1" thickBot="1">
      <c r="C27" s="15" t="s">
        <v>95</v>
      </c>
      <c r="D27" s="16">
        <v>429.31889999999999</v>
      </c>
      <c r="E27" s="24">
        <f>D27/24/1.0026/100</f>
        <v>0.17841898563734293</v>
      </c>
    </row>
    <row r="28" spans="3:12" ht="14.25" thickTop="1" thickBot="1">
      <c r="C28" s="15" t="s">
        <v>96</v>
      </c>
      <c r="D28" s="17" t="s">
        <v>88</v>
      </c>
      <c r="E28" s="17" t="s">
        <v>88</v>
      </c>
    </row>
    <row r="29" spans="3:12" ht="13.9" thickTop="1"/>
  </sheetData>
  <mergeCells count="16">
    <mergeCell ref="D9:E9"/>
    <mergeCell ref="C1:I2"/>
    <mergeCell ref="C3:I4"/>
    <mergeCell ref="D6:E6"/>
    <mergeCell ref="D7:E7"/>
    <mergeCell ref="D8:E8"/>
    <mergeCell ref="D21:E21"/>
    <mergeCell ref="D22:E22"/>
    <mergeCell ref="D23:E23"/>
    <mergeCell ref="D24:E24"/>
    <mergeCell ref="D10:E10"/>
    <mergeCell ref="D11:E11"/>
    <mergeCell ref="D12:E12"/>
    <mergeCell ref="D18:E18"/>
    <mergeCell ref="D19:E19"/>
    <mergeCell ref="D20:E20"/>
  </mergeCells>
  <pageMargins left="0.70866141732283472" right="0.31496062992125984" top="1.3385826771653544" bottom="0.35433070866141736" header="0.31496062992125984" footer="0.31496062992125984"/>
  <pageSetup paperSize="8" scale="31" pageOrder="overThenDown" orientation="landscape" r:id="rId1"/>
  <headerFooter>
    <oddFooter>&amp;C&amp;"Verdana,Normal"&amp;9Las capacidades se expresan bajo las siguientes condiciones de referencia: [PCS a 0ºC; V(0ºC, 1.01325 bar)]. De acuerdo con el anexo J de la ISO 6976 el factor aplicado para convertir el PCS de 0ºC a 25ºC será 1/1.0026.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6CF5D-11DE-4A4A-884D-9EA80A8EC3A4}">
  <dimension ref="C1:M133"/>
  <sheetViews>
    <sheetView showGridLines="0" zoomScale="85" zoomScaleNormal="85" workbookViewId="0">
      <selection activeCell="C3" sqref="C3:K4"/>
    </sheetView>
  </sheetViews>
  <sheetFormatPr baseColWidth="10" defaultColWidth="11.3984375" defaultRowHeight="14.25"/>
  <cols>
    <col min="1" max="2" width="7.3984375" customWidth="1"/>
    <col min="3" max="3" width="78.59765625" bestFit="1" customWidth="1"/>
    <col min="4" max="4" width="43" style="43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66" t="s">
        <v>166</v>
      </c>
      <c r="D1" s="66"/>
      <c r="E1" s="66"/>
      <c r="F1" s="66"/>
      <c r="G1" s="66"/>
      <c r="H1" s="66"/>
      <c r="I1" s="66"/>
      <c r="J1" s="66"/>
      <c r="K1" s="66"/>
    </row>
    <row r="2" spans="3:13" ht="30" customHeight="1">
      <c r="C2" s="66"/>
      <c r="D2" s="66"/>
      <c r="E2" s="66"/>
      <c r="F2" s="66"/>
      <c r="G2" s="66"/>
      <c r="H2" s="66"/>
      <c r="I2" s="66"/>
      <c r="J2" s="66"/>
      <c r="K2" s="66"/>
    </row>
    <row r="3" spans="3:13" ht="15" customHeight="1">
      <c r="C3" s="67" t="s">
        <v>77</v>
      </c>
      <c r="D3" s="67"/>
      <c r="E3" s="67"/>
      <c r="F3" s="67"/>
      <c r="G3" s="67"/>
      <c r="H3" s="67"/>
      <c r="I3" s="67"/>
      <c r="J3" s="67"/>
      <c r="K3" s="67"/>
    </row>
    <row r="4" spans="3:13" ht="15" customHeight="1">
      <c r="C4" s="67"/>
      <c r="D4" s="67"/>
      <c r="E4" s="67"/>
      <c r="F4" s="67"/>
      <c r="G4" s="67"/>
      <c r="H4" s="67"/>
      <c r="I4" s="67"/>
      <c r="J4" s="67"/>
      <c r="K4" s="67"/>
    </row>
    <row r="5" spans="3:13" ht="14.65" thickBot="1">
      <c r="C5" s="9"/>
      <c r="D5" s="42"/>
      <c r="E5" s="9"/>
      <c r="F5" s="9"/>
      <c r="G5" s="9"/>
      <c r="H5" s="9"/>
      <c r="I5" s="9"/>
      <c r="J5" s="9"/>
      <c r="K5" s="9"/>
    </row>
    <row r="6" spans="3:13" ht="16.5" customHeight="1" thickTop="1" thickBot="1">
      <c r="C6" s="13" t="s">
        <v>78</v>
      </c>
      <c r="D6" s="64" t="s">
        <v>79</v>
      </c>
      <c r="E6" s="64"/>
      <c r="F6" s="10"/>
      <c r="G6" s="10"/>
      <c r="H6" s="9"/>
      <c r="I6" s="9"/>
      <c r="J6" s="9"/>
      <c r="K6" s="9"/>
    </row>
    <row r="7" spans="3:13" ht="15" thickTop="1" thickBot="1">
      <c r="C7" s="14" t="s">
        <v>109</v>
      </c>
      <c r="D7" s="65" t="s">
        <v>167</v>
      </c>
      <c r="E7" s="65"/>
      <c r="F7" s="9"/>
      <c r="G7" s="76"/>
      <c r="H7" s="76"/>
      <c r="I7" s="9"/>
      <c r="J7" s="9"/>
      <c r="K7" s="9"/>
    </row>
    <row r="8" spans="3:13" ht="16.5" customHeight="1" thickTop="1" thickBot="1">
      <c r="C8" s="15" t="s">
        <v>86</v>
      </c>
      <c r="D8" s="77">
        <v>80207991</v>
      </c>
      <c r="E8" s="78"/>
      <c r="F8" s="11"/>
      <c r="G8" s="9"/>
      <c r="H8" s="9"/>
      <c r="I8" s="9"/>
      <c r="J8" s="9"/>
      <c r="K8" s="9"/>
    </row>
    <row r="9" spans="3:13" ht="15" thickTop="1" thickBot="1">
      <c r="C9" s="15" t="s">
        <v>87</v>
      </c>
      <c r="D9" s="77">
        <v>100268</v>
      </c>
      <c r="E9" s="78"/>
      <c r="F9" s="9"/>
      <c r="H9" s="9"/>
      <c r="I9" s="9"/>
      <c r="J9" s="9"/>
      <c r="K9" s="9"/>
    </row>
    <row r="10" spans="3:13" ht="15" thickTop="1" thickBot="1">
      <c r="C10" s="15" t="s">
        <v>89</v>
      </c>
      <c r="D10" s="77">
        <f>ROUND(D8/24/1.0026,0)</f>
        <v>3333333</v>
      </c>
      <c r="E10" s="78"/>
      <c r="F10" s="9"/>
      <c r="G10" s="9"/>
      <c r="H10" s="9"/>
      <c r="I10" s="9"/>
      <c r="J10" s="9"/>
      <c r="K10" s="9"/>
    </row>
    <row r="11" spans="3:13" ht="15" thickTop="1" thickBot="1">
      <c r="C11" s="15" t="s">
        <v>90</v>
      </c>
      <c r="D11" s="77">
        <f>ROUND(D9/24/1.0026,0)</f>
        <v>4167</v>
      </c>
      <c r="E11" s="78"/>
      <c r="F11" s="9"/>
      <c r="G11" s="9"/>
      <c r="H11" s="9"/>
      <c r="I11" s="9"/>
      <c r="J11" s="9"/>
      <c r="K11" s="9"/>
    </row>
    <row r="12" spans="3:13" ht="15" thickTop="1" thickBot="1">
      <c r="C12" s="15" t="s">
        <v>91</v>
      </c>
      <c r="D12" s="62">
        <f>D11/D10</f>
        <v>1.2501001250100124E-3</v>
      </c>
      <c r="E12" s="63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92</v>
      </c>
      <c r="D14" s="44" t="s">
        <v>111</v>
      </c>
      <c r="E14" s="44" t="s">
        <v>94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112</v>
      </c>
      <c r="D15" s="51">
        <v>42.829300000000003</v>
      </c>
      <c r="E15" s="24">
        <f>D15/100/24*365/31/1.0026</f>
        <v>0.20957197442563316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113</v>
      </c>
      <c r="D16" s="16">
        <v>0</v>
      </c>
      <c r="E16" s="17"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6.5" customHeight="1" thickTop="1" thickBot="1">
      <c r="C18" s="13" t="s">
        <v>78</v>
      </c>
      <c r="D18" s="64" t="s">
        <v>97</v>
      </c>
      <c r="E18" s="64"/>
      <c r="F18" s="9"/>
      <c r="G18" s="9"/>
      <c r="H18" s="9"/>
      <c r="I18" s="9"/>
      <c r="J18" s="9"/>
      <c r="K18" s="9"/>
    </row>
    <row r="19" spans="3:11" ht="15" thickTop="1" thickBot="1">
      <c r="C19" s="14" t="s">
        <v>109</v>
      </c>
      <c r="D19" s="65" t="s">
        <v>167</v>
      </c>
      <c r="E19" s="65"/>
      <c r="F19" s="9"/>
      <c r="G19" s="9"/>
      <c r="H19" s="9"/>
      <c r="I19" s="9"/>
      <c r="J19" s="9"/>
      <c r="K19" s="9"/>
    </row>
    <row r="20" spans="3:11" ht="15" thickTop="1" thickBot="1">
      <c r="C20" s="15" t="s">
        <v>86</v>
      </c>
      <c r="D20" s="77">
        <v>138298619</v>
      </c>
      <c r="E20" s="78"/>
      <c r="F20" s="11"/>
      <c r="G20" s="9"/>
      <c r="H20" s="9"/>
      <c r="I20" s="9"/>
      <c r="J20" s="9"/>
      <c r="K20" s="9"/>
    </row>
    <row r="21" spans="3:11" ht="15" thickTop="1" thickBot="1">
      <c r="C21" s="15" t="s">
        <v>87</v>
      </c>
      <c r="D21" s="68">
        <v>3408991</v>
      </c>
      <c r="E21" s="69"/>
      <c r="F21" s="9"/>
      <c r="G21" s="11"/>
      <c r="H21" s="9"/>
      <c r="I21" s="9"/>
      <c r="J21" s="9"/>
      <c r="K21" s="9"/>
    </row>
    <row r="22" spans="3:11" ht="15" thickTop="1" thickBot="1">
      <c r="C22" s="15" t="s">
        <v>89</v>
      </c>
      <c r="D22" s="68">
        <f>ROUND(D20/24/1.0026,0)</f>
        <v>5747499</v>
      </c>
      <c r="E22" s="69"/>
      <c r="F22" s="9"/>
      <c r="G22" s="9"/>
      <c r="H22" s="9"/>
      <c r="I22" s="9"/>
      <c r="J22" s="9"/>
      <c r="K22" s="9"/>
    </row>
    <row r="23" spans="3:11" ht="15" thickTop="1" thickBot="1">
      <c r="C23" s="15" t="s">
        <v>90</v>
      </c>
      <c r="D23" s="68">
        <f>ROUND(D21/24/1.0026,0)</f>
        <v>141673</v>
      </c>
      <c r="E23" s="69"/>
      <c r="F23" s="9"/>
      <c r="G23" s="9"/>
      <c r="H23" s="9"/>
      <c r="I23" s="9"/>
      <c r="J23" s="9"/>
      <c r="K23" s="9"/>
    </row>
    <row r="24" spans="3:11" ht="15" thickTop="1" thickBot="1">
      <c r="C24" s="15" t="s">
        <v>91</v>
      </c>
      <c r="D24" s="62">
        <f>D23/D22</f>
        <v>2.4649504071249079E-2</v>
      </c>
      <c r="E24" s="63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92</v>
      </c>
      <c r="D26" s="44" t="s">
        <v>111</v>
      </c>
      <c r="E26" s="44" t="s">
        <v>94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112</v>
      </c>
      <c r="D27" s="51">
        <v>47.401600000000002</v>
      </c>
      <c r="E27" s="24">
        <f>D27/100/24*365/31/1.0026</f>
        <v>0.23194511474467458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113</v>
      </c>
      <c r="D28" s="16">
        <v>0</v>
      </c>
      <c r="E28" s="23">
        <v>0</v>
      </c>
      <c r="F28" s="9"/>
      <c r="G28" s="9"/>
      <c r="H28" s="9"/>
      <c r="I28" s="9"/>
      <c r="J28" s="9"/>
      <c r="K28" s="9"/>
    </row>
    <row r="29" spans="3:11" ht="14.65" thickTop="1">
      <c r="F29" s="9"/>
      <c r="G29" s="9"/>
      <c r="H29" s="9"/>
      <c r="I29" s="9"/>
      <c r="J29" s="9"/>
      <c r="K29" s="9"/>
    </row>
    <row r="31" spans="3:11" ht="20.25" customHeight="1"/>
    <row r="32" spans="3:11" ht="20.25" customHeight="1"/>
    <row r="33" ht="20.25" customHeight="1"/>
    <row r="34" ht="20.25" customHeight="1"/>
    <row r="35" ht="36" customHeight="1"/>
    <row r="36" ht="20.25" customHeight="1"/>
    <row r="37" ht="20.25" customHeight="1"/>
    <row r="38" ht="20.25" customHeight="1"/>
    <row r="39" ht="20.25" customHeight="1"/>
    <row r="40" ht="36" customHeight="1"/>
    <row r="41" ht="20.25" customHeight="1"/>
    <row r="42" ht="20.25" customHeight="1"/>
    <row r="43" ht="20.25" customHeight="1"/>
    <row r="44" ht="20.25" customHeight="1"/>
    <row r="45" ht="36" customHeight="1"/>
    <row r="46" ht="20.25" customHeight="1"/>
    <row r="47" ht="20.25" customHeight="1"/>
    <row r="48" ht="20.25" customHeight="1"/>
    <row r="49" ht="20.25" customHeight="1"/>
    <row r="50" ht="36" customHeight="1"/>
    <row r="51" ht="20.25" customHeight="1"/>
    <row r="52" ht="20.25" customHeight="1"/>
    <row r="53" ht="20.25" customHeight="1"/>
    <row r="54" ht="20.25" customHeight="1"/>
    <row r="55" ht="36" customHeight="1"/>
    <row r="56" ht="20.25" customHeight="1"/>
    <row r="57" ht="20.25" customHeight="1"/>
    <row r="58" ht="20.25" customHeight="1"/>
    <row r="59" ht="20.25" customHeight="1"/>
    <row r="60" ht="36" customHeight="1"/>
    <row r="61" ht="20.25" customHeight="1"/>
    <row r="62" ht="20.25" customHeight="1"/>
    <row r="63" ht="20.25" customHeight="1"/>
    <row r="64" ht="20.25" customHeight="1"/>
    <row r="65" ht="36" customHeight="1"/>
    <row r="66" ht="20.25" customHeight="1"/>
    <row r="67" ht="20.25" customHeight="1"/>
    <row r="68" ht="20.25" customHeight="1"/>
    <row r="69" ht="20.25" customHeight="1"/>
    <row r="70" ht="36" customHeight="1"/>
    <row r="71" ht="20.25" customHeight="1"/>
    <row r="72" ht="20.25" customHeight="1"/>
    <row r="73" ht="20.25" customHeight="1"/>
    <row r="74" ht="20.25" customHeight="1"/>
    <row r="75" ht="36" customHeight="1"/>
    <row r="76" ht="20.25" customHeight="1"/>
    <row r="77" ht="20.25" customHeight="1"/>
    <row r="78" ht="20.25" customHeight="1"/>
    <row r="79" ht="20.25" customHeight="1"/>
    <row r="80" ht="36" customHeight="1"/>
    <row r="81" ht="20.25" customHeight="1"/>
    <row r="82" ht="20.25" customHeight="1"/>
    <row r="83" ht="20.25" customHeight="1"/>
    <row r="84" ht="20.25" customHeight="1"/>
    <row r="85" ht="36" customHeight="1"/>
    <row r="86" ht="20.25" customHeight="1"/>
    <row r="87" ht="20.25" customHeight="1"/>
    <row r="88" ht="20.25" customHeight="1"/>
    <row r="89" ht="20.25" customHeight="1"/>
    <row r="90" ht="36" customHeight="1"/>
    <row r="91" ht="20.25" customHeight="1"/>
    <row r="92" ht="20.25" customHeight="1"/>
    <row r="93" ht="20.25" customHeight="1"/>
    <row r="94" ht="20.25" customHeight="1"/>
    <row r="95" ht="36" customHeight="1"/>
    <row r="96" ht="20.25" customHeight="1"/>
    <row r="97" ht="20.25" customHeight="1"/>
    <row r="98" ht="20.25" customHeight="1"/>
    <row r="99" ht="20.25" customHeight="1"/>
    <row r="100" ht="36" customHeight="1"/>
    <row r="101" ht="20.25" customHeight="1"/>
    <row r="102" ht="20.25" customHeight="1"/>
    <row r="103" ht="20.25" customHeight="1"/>
    <row r="104" ht="20.25" customHeight="1"/>
    <row r="105" ht="36" customHeight="1"/>
    <row r="106" ht="20.25" customHeight="1"/>
    <row r="107" ht="20.25" customHeight="1"/>
    <row r="108" ht="20.25" customHeight="1"/>
    <row r="109" ht="20.25" customHeight="1"/>
    <row r="110" ht="36" customHeight="1"/>
    <row r="111" ht="20.25" customHeight="1"/>
    <row r="112" ht="20.25" customHeight="1"/>
    <row r="113" ht="20.25" customHeight="1"/>
    <row r="114" ht="20.25" customHeight="1"/>
    <row r="115" ht="36" customHeight="1"/>
    <row r="116" ht="20.25" customHeight="1"/>
    <row r="117" ht="20.25" customHeight="1"/>
    <row r="118" ht="20.25" customHeight="1"/>
    <row r="119" ht="20.25" customHeight="1"/>
    <row r="120" ht="36" customHeight="1"/>
    <row r="121" ht="20.25" customHeight="1"/>
    <row r="122" ht="20.25" customHeight="1"/>
    <row r="123" ht="20.25" customHeight="1"/>
    <row r="125" ht="36" customHeight="1"/>
    <row r="126" ht="20.25" customHeight="1"/>
    <row r="127" ht="20.25" customHeight="1"/>
    <row r="128" ht="20.25" customHeight="1"/>
    <row r="129" ht="20.25" customHeight="1"/>
    <row r="130" ht="36" customHeight="1"/>
    <row r="131" ht="20.25" customHeight="1"/>
    <row r="132" ht="20.25" customHeight="1"/>
    <row r="133" ht="20.25" customHeight="1"/>
  </sheetData>
  <mergeCells count="17"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  <mergeCell ref="D20:E20"/>
    <mergeCell ref="D21:E21"/>
    <mergeCell ref="D22:E22"/>
    <mergeCell ref="D23:E23"/>
    <mergeCell ref="D24:E24"/>
  </mergeCells>
  <pageMargins left="0.7" right="0.7" top="0.75" bottom="0.75" header="0.3" footer="0.3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3973A-3F73-4611-A385-F70675335682}">
  <dimension ref="C1:M133"/>
  <sheetViews>
    <sheetView showGridLines="0" zoomScale="85" zoomScaleNormal="85" workbookViewId="0">
      <selection activeCell="D21" sqref="D21:E21"/>
    </sheetView>
  </sheetViews>
  <sheetFormatPr baseColWidth="10" defaultColWidth="11.3984375" defaultRowHeight="14.25"/>
  <cols>
    <col min="1" max="2" width="7.3984375" customWidth="1"/>
    <col min="3" max="3" width="78.59765625" bestFit="1" customWidth="1"/>
    <col min="4" max="4" width="43" style="43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66" t="s">
        <v>168</v>
      </c>
      <c r="D1" s="66"/>
      <c r="E1" s="66"/>
      <c r="F1" s="66"/>
      <c r="G1" s="66"/>
      <c r="H1" s="66"/>
      <c r="I1" s="66"/>
      <c r="J1" s="66"/>
      <c r="K1" s="66"/>
    </row>
    <row r="2" spans="3:13" ht="30" customHeight="1">
      <c r="C2" s="66"/>
      <c r="D2" s="66"/>
      <c r="E2" s="66"/>
      <c r="F2" s="66"/>
      <c r="G2" s="66"/>
      <c r="H2" s="66"/>
      <c r="I2" s="66"/>
      <c r="J2" s="66"/>
      <c r="K2" s="66"/>
    </row>
    <row r="3" spans="3:13" ht="15" customHeight="1">
      <c r="C3" s="67" t="s">
        <v>77</v>
      </c>
      <c r="D3" s="67"/>
      <c r="E3" s="67"/>
      <c r="F3" s="67"/>
      <c r="G3" s="67"/>
      <c r="H3" s="67"/>
      <c r="I3" s="67"/>
      <c r="J3" s="67"/>
      <c r="K3" s="67"/>
    </row>
    <row r="4" spans="3:13" ht="15" customHeight="1">
      <c r="C4" s="67"/>
      <c r="D4" s="67"/>
      <c r="E4" s="67"/>
      <c r="F4" s="67"/>
      <c r="G4" s="67"/>
      <c r="H4" s="67"/>
      <c r="I4" s="67"/>
      <c r="J4" s="67"/>
      <c r="K4" s="67"/>
    </row>
    <row r="5" spans="3:13" ht="14.65" thickBot="1">
      <c r="C5" s="9"/>
      <c r="D5" s="42"/>
      <c r="E5" s="9"/>
      <c r="F5" s="9"/>
      <c r="G5" s="9"/>
      <c r="H5" s="9"/>
      <c r="I5" s="9"/>
      <c r="J5" s="9"/>
      <c r="K5" s="9"/>
    </row>
    <row r="6" spans="3:13" ht="16.5" customHeight="1" thickTop="1" thickBot="1">
      <c r="C6" s="13" t="s">
        <v>78</v>
      </c>
      <c r="D6" s="64" t="s">
        <v>79</v>
      </c>
      <c r="E6" s="64"/>
      <c r="F6" s="10"/>
      <c r="G6" s="10"/>
      <c r="H6" s="9"/>
      <c r="I6" s="9"/>
      <c r="J6" s="9"/>
      <c r="K6" s="9"/>
    </row>
    <row r="7" spans="3:13" ht="15" thickTop="1" thickBot="1">
      <c r="C7" s="14" t="s">
        <v>109</v>
      </c>
      <c r="D7" s="65" t="s">
        <v>169</v>
      </c>
      <c r="E7" s="65"/>
      <c r="F7" s="9"/>
      <c r="G7" s="76"/>
      <c r="H7" s="76"/>
      <c r="I7" s="9"/>
      <c r="J7" s="9"/>
      <c r="K7" s="9"/>
    </row>
    <row r="8" spans="3:13" ht="16.5" customHeight="1" thickTop="1" thickBot="1">
      <c r="C8" s="15" t="s">
        <v>86</v>
      </c>
      <c r="D8" s="77">
        <v>80207991</v>
      </c>
      <c r="E8" s="78"/>
      <c r="F8" s="11"/>
      <c r="G8" s="9"/>
      <c r="H8" s="9"/>
      <c r="I8" s="9"/>
      <c r="J8" s="9"/>
      <c r="K8" s="9"/>
    </row>
    <row r="9" spans="3:13" ht="15" thickTop="1" thickBot="1">
      <c r="C9" s="15" t="s">
        <v>87</v>
      </c>
      <c r="D9" s="77">
        <v>549440</v>
      </c>
      <c r="E9" s="78"/>
      <c r="F9" s="9"/>
      <c r="H9" s="9"/>
      <c r="I9" s="9"/>
      <c r="J9" s="9"/>
      <c r="K9" s="9"/>
    </row>
    <row r="10" spans="3:13" ht="15" thickTop="1" thickBot="1">
      <c r="C10" s="15" t="s">
        <v>89</v>
      </c>
      <c r="D10" s="77">
        <f>ROUND(D8/24/1.0026,0)</f>
        <v>3333333</v>
      </c>
      <c r="E10" s="78"/>
      <c r="F10" s="9"/>
      <c r="G10" s="9"/>
      <c r="H10" s="9"/>
      <c r="I10" s="9"/>
      <c r="J10" s="9"/>
      <c r="K10" s="9"/>
    </row>
    <row r="11" spans="3:13" ht="15" thickTop="1" thickBot="1">
      <c r="C11" s="15" t="s">
        <v>90</v>
      </c>
      <c r="D11" s="77">
        <f>ROUND(D9/24/1.0026,0)</f>
        <v>22834</v>
      </c>
      <c r="E11" s="78"/>
      <c r="F11" s="9"/>
      <c r="G11" s="9"/>
      <c r="H11" s="9"/>
      <c r="I11" s="9"/>
      <c r="J11" s="9"/>
      <c r="K11" s="9"/>
    </row>
    <row r="12" spans="3:13" ht="15" thickTop="1" thickBot="1">
      <c r="C12" s="15" t="s">
        <v>91</v>
      </c>
      <c r="D12" s="62">
        <f>D11/D10</f>
        <v>6.8502006850200683E-3</v>
      </c>
      <c r="E12" s="63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92</v>
      </c>
      <c r="D14" s="44" t="s">
        <v>111</v>
      </c>
      <c r="E14" s="44" t="s">
        <v>94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112</v>
      </c>
      <c r="D15" s="51">
        <v>42.829300000000003</v>
      </c>
      <c r="E15" s="24">
        <f>D15/100/24*365/31/1.0026</f>
        <v>0.20957197442563316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113</v>
      </c>
      <c r="D16" s="16">
        <v>0</v>
      </c>
      <c r="E16" s="17"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6.5" customHeight="1" thickTop="1" thickBot="1">
      <c r="C18" s="13" t="s">
        <v>78</v>
      </c>
      <c r="D18" s="64" t="s">
        <v>97</v>
      </c>
      <c r="E18" s="64"/>
      <c r="F18" s="9"/>
      <c r="G18" s="9"/>
      <c r="H18" s="9"/>
      <c r="I18" s="9"/>
      <c r="J18" s="9"/>
      <c r="K18" s="9"/>
    </row>
    <row r="19" spans="3:11" ht="15" thickTop="1" thickBot="1">
      <c r="C19" s="14" t="s">
        <v>109</v>
      </c>
      <c r="D19" s="65" t="s">
        <v>169</v>
      </c>
      <c r="E19" s="65"/>
      <c r="F19" s="9"/>
      <c r="G19" s="9"/>
      <c r="H19" s="9"/>
      <c r="I19" s="9"/>
      <c r="J19" s="9"/>
      <c r="K19" s="9"/>
    </row>
    <row r="20" spans="3:11" ht="15" thickTop="1" thickBot="1">
      <c r="C20" s="15" t="s">
        <v>86</v>
      </c>
      <c r="D20" s="77">
        <v>138298619</v>
      </c>
      <c r="E20" s="78"/>
      <c r="F20" s="11"/>
      <c r="G20" s="9"/>
      <c r="H20" s="9"/>
      <c r="I20" s="9"/>
      <c r="J20" s="9"/>
      <c r="K20" s="9"/>
    </row>
    <row r="21" spans="3:11" ht="15" thickTop="1" thickBot="1">
      <c r="C21" s="15" t="s">
        <v>87</v>
      </c>
      <c r="D21" s="68">
        <v>12191766</v>
      </c>
      <c r="E21" s="69"/>
      <c r="F21" s="9"/>
      <c r="G21" s="11"/>
      <c r="H21" s="9"/>
      <c r="I21" s="9"/>
      <c r="J21" s="9"/>
      <c r="K21" s="9"/>
    </row>
    <row r="22" spans="3:11" ht="15" thickTop="1" thickBot="1">
      <c r="C22" s="15" t="s">
        <v>89</v>
      </c>
      <c r="D22" s="68">
        <f>ROUND(D20/24/1.0026,0)</f>
        <v>5747499</v>
      </c>
      <c r="E22" s="69"/>
      <c r="F22" s="9"/>
      <c r="G22" s="9"/>
      <c r="H22" s="9"/>
      <c r="I22" s="9"/>
      <c r="J22" s="9"/>
      <c r="K22" s="9"/>
    </row>
    <row r="23" spans="3:11" ht="15" thickTop="1" thickBot="1">
      <c r="C23" s="15" t="s">
        <v>90</v>
      </c>
      <c r="D23" s="68">
        <f>ROUND(D21/24/1.0026,0)</f>
        <v>506673</v>
      </c>
      <c r="E23" s="69"/>
      <c r="F23" s="9"/>
      <c r="G23" s="9"/>
      <c r="H23" s="9"/>
      <c r="I23" s="9"/>
      <c r="J23" s="9"/>
      <c r="K23" s="9"/>
    </row>
    <row r="24" spans="3:11" ht="15" thickTop="1" thickBot="1">
      <c r="C24" s="15" t="s">
        <v>91</v>
      </c>
      <c r="D24" s="62">
        <f>D23/D22</f>
        <v>8.8155387238866859E-2</v>
      </c>
      <c r="E24" s="63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92</v>
      </c>
      <c r="D26" s="44" t="s">
        <v>111</v>
      </c>
      <c r="E26" s="44" t="s">
        <v>94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112</v>
      </c>
      <c r="D27" s="51">
        <v>47.401600000000002</v>
      </c>
      <c r="E27" s="24">
        <f>D27/100/24*365/31/1.0026</f>
        <v>0.23194511474467458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113</v>
      </c>
      <c r="D28" s="16">
        <v>0</v>
      </c>
      <c r="E28" s="23">
        <v>0</v>
      </c>
      <c r="F28" s="9"/>
      <c r="G28" s="9"/>
      <c r="H28" s="9"/>
      <c r="I28" s="9"/>
      <c r="J28" s="9"/>
      <c r="K28" s="9"/>
    </row>
    <row r="29" spans="3:11" ht="14.65" thickTop="1">
      <c r="F29" s="9"/>
      <c r="G29" s="9"/>
      <c r="H29" s="9"/>
      <c r="I29" s="9"/>
      <c r="J29" s="9"/>
      <c r="K29" s="9"/>
    </row>
    <row r="31" spans="3:11" ht="20.25" customHeight="1"/>
    <row r="32" spans="3:11" ht="20.25" customHeight="1"/>
    <row r="33" ht="20.25" customHeight="1"/>
    <row r="34" ht="20.25" customHeight="1"/>
    <row r="35" ht="36" customHeight="1"/>
    <row r="36" ht="20.25" customHeight="1"/>
    <row r="37" ht="20.25" customHeight="1"/>
    <row r="38" ht="20.25" customHeight="1"/>
    <row r="39" ht="20.25" customHeight="1"/>
    <row r="40" ht="36" customHeight="1"/>
    <row r="41" ht="20.25" customHeight="1"/>
    <row r="42" ht="20.25" customHeight="1"/>
    <row r="43" ht="20.25" customHeight="1"/>
    <row r="44" ht="20.25" customHeight="1"/>
    <row r="45" ht="36" customHeight="1"/>
    <row r="46" ht="20.25" customHeight="1"/>
    <row r="47" ht="20.25" customHeight="1"/>
    <row r="48" ht="20.25" customHeight="1"/>
    <row r="49" ht="20.25" customHeight="1"/>
    <row r="50" ht="36" customHeight="1"/>
    <row r="51" ht="20.25" customHeight="1"/>
    <row r="52" ht="20.25" customHeight="1"/>
    <row r="53" ht="20.25" customHeight="1"/>
    <row r="54" ht="20.25" customHeight="1"/>
    <row r="55" ht="36" customHeight="1"/>
    <row r="56" ht="20.25" customHeight="1"/>
    <row r="57" ht="20.25" customHeight="1"/>
    <row r="58" ht="20.25" customHeight="1"/>
    <row r="59" ht="20.25" customHeight="1"/>
    <row r="60" ht="36" customHeight="1"/>
    <row r="61" ht="20.25" customHeight="1"/>
    <row r="62" ht="20.25" customHeight="1"/>
    <row r="63" ht="20.25" customHeight="1"/>
    <row r="64" ht="20.25" customHeight="1"/>
    <row r="65" ht="36" customHeight="1"/>
    <row r="66" ht="20.25" customHeight="1"/>
    <row r="67" ht="20.25" customHeight="1"/>
    <row r="68" ht="20.25" customHeight="1"/>
    <row r="69" ht="20.25" customHeight="1"/>
    <row r="70" ht="36" customHeight="1"/>
    <row r="71" ht="20.25" customHeight="1"/>
    <row r="72" ht="20.25" customHeight="1"/>
    <row r="73" ht="20.25" customHeight="1"/>
    <row r="74" ht="20.25" customHeight="1"/>
    <row r="75" ht="36" customHeight="1"/>
    <row r="76" ht="20.25" customHeight="1"/>
    <row r="77" ht="20.25" customHeight="1"/>
    <row r="78" ht="20.25" customHeight="1"/>
    <row r="79" ht="20.25" customHeight="1"/>
    <row r="80" ht="36" customHeight="1"/>
    <row r="81" ht="20.25" customHeight="1"/>
    <row r="82" ht="20.25" customHeight="1"/>
    <row r="83" ht="20.25" customHeight="1"/>
    <row r="84" ht="20.25" customHeight="1"/>
    <row r="85" ht="36" customHeight="1"/>
    <row r="86" ht="20.25" customHeight="1"/>
    <row r="87" ht="20.25" customHeight="1"/>
    <row r="88" ht="20.25" customHeight="1"/>
    <row r="89" ht="20.25" customHeight="1"/>
    <row r="90" ht="36" customHeight="1"/>
    <row r="91" ht="20.25" customHeight="1"/>
    <row r="92" ht="20.25" customHeight="1"/>
    <row r="93" ht="20.25" customHeight="1"/>
    <row r="94" ht="20.25" customHeight="1"/>
    <row r="95" ht="36" customHeight="1"/>
    <row r="96" ht="20.25" customHeight="1"/>
    <row r="97" ht="20.25" customHeight="1"/>
    <row r="98" ht="20.25" customHeight="1"/>
    <row r="99" ht="20.25" customHeight="1"/>
    <row r="100" ht="36" customHeight="1"/>
    <row r="101" ht="20.25" customHeight="1"/>
    <row r="102" ht="20.25" customHeight="1"/>
    <row r="103" ht="20.25" customHeight="1"/>
    <row r="104" ht="20.25" customHeight="1"/>
    <row r="105" ht="36" customHeight="1"/>
    <row r="106" ht="20.25" customHeight="1"/>
    <row r="107" ht="20.25" customHeight="1"/>
    <row r="108" ht="20.25" customHeight="1"/>
    <row r="109" ht="20.25" customHeight="1"/>
    <row r="110" ht="36" customHeight="1"/>
    <row r="111" ht="20.25" customHeight="1"/>
    <row r="112" ht="20.25" customHeight="1"/>
    <row r="113" ht="20.25" customHeight="1"/>
    <row r="114" ht="20.25" customHeight="1"/>
    <row r="115" ht="36" customHeight="1"/>
    <row r="116" ht="20.25" customHeight="1"/>
    <row r="117" ht="20.25" customHeight="1"/>
    <row r="118" ht="20.25" customHeight="1"/>
    <row r="119" ht="20.25" customHeight="1"/>
    <row r="120" ht="36" customHeight="1"/>
    <row r="121" ht="20.25" customHeight="1"/>
    <row r="122" ht="20.25" customHeight="1"/>
    <row r="123" ht="20.25" customHeight="1"/>
    <row r="125" ht="36" customHeight="1"/>
    <row r="126" ht="20.25" customHeight="1"/>
    <row r="127" ht="20.25" customHeight="1"/>
    <row r="128" ht="20.25" customHeight="1"/>
    <row r="129" ht="20.25" customHeight="1"/>
    <row r="130" ht="36" customHeight="1"/>
    <row r="131" ht="20.25" customHeight="1"/>
    <row r="132" ht="20.25" customHeight="1"/>
    <row r="133" ht="20.25" customHeight="1"/>
  </sheetData>
  <mergeCells count="17">
    <mergeCell ref="D20:E20"/>
    <mergeCell ref="D21:E21"/>
    <mergeCell ref="D22:E22"/>
    <mergeCell ref="D23:E23"/>
    <mergeCell ref="D24:E24"/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30CF2-3C79-4D24-9A61-399EF25CE1AD}">
  <sheetPr>
    <pageSetUpPr fitToPage="1"/>
  </sheetPr>
  <dimension ref="A2:G153"/>
  <sheetViews>
    <sheetView showGridLines="0" topLeftCell="A10" zoomScale="90" zoomScaleNormal="90" zoomScaleSheetLayoutView="90" workbookViewId="0">
      <selection activeCell="H18" sqref="H18"/>
    </sheetView>
  </sheetViews>
  <sheetFormatPr baseColWidth="10" defaultColWidth="10.73046875" defaultRowHeight="14.25"/>
  <cols>
    <col min="1" max="1" width="8.265625" style="4" customWidth="1"/>
    <col min="2" max="2" width="31.73046875" customWidth="1"/>
    <col min="3" max="3" width="29.73046875" bestFit="1" customWidth="1"/>
    <col min="4" max="4" width="30.3984375" bestFit="1" customWidth="1"/>
    <col min="8" max="8" width="19.73046875" bestFit="1" customWidth="1"/>
    <col min="9" max="10" width="30.265625" bestFit="1" customWidth="1"/>
  </cols>
  <sheetData>
    <row r="2" spans="1:4" ht="28.5" customHeight="1">
      <c r="B2" s="59" t="s">
        <v>1</v>
      </c>
      <c r="C2" s="59"/>
      <c r="D2" s="59"/>
    </row>
    <row r="3" spans="1:4">
      <c r="A3" s="5"/>
    </row>
    <row r="4" spans="1:4" ht="14.65" thickBot="1">
      <c r="B4" s="31"/>
      <c r="C4" s="31"/>
      <c r="D4" s="31"/>
    </row>
    <row r="5" spans="1:4" ht="46.5" customHeight="1" thickBot="1">
      <c r="A5" s="5"/>
      <c r="B5" s="20" t="s">
        <v>2</v>
      </c>
      <c r="C5" s="19" t="s">
        <v>3</v>
      </c>
      <c r="D5" s="19" t="s">
        <v>4</v>
      </c>
    </row>
    <row r="6" spans="1:4" ht="46.5" customHeight="1" thickBot="1">
      <c r="A6" s="5"/>
      <c r="B6" s="21" t="s">
        <v>13</v>
      </c>
      <c r="C6" s="46">
        <v>44352</v>
      </c>
      <c r="D6" s="46">
        <v>44382</v>
      </c>
    </row>
    <row r="7" spans="1:4" ht="46.5" customHeight="1" thickBot="1">
      <c r="A7" s="5"/>
      <c r="B7" s="21" t="s">
        <v>15</v>
      </c>
      <c r="C7" s="46">
        <v>44396</v>
      </c>
      <c r="D7" s="46">
        <v>44410</v>
      </c>
    </row>
    <row r="8" spans="1:4" ht="46.5" customHeight="1" thickBot="1">
      <c r="A8" s="5"/>
      <c r="B8" s="21" t="s">
        <v>17</v>
      </c>
      <c r="C8" s="46">
        <v>44452</v>
      </c>
      <c r="D8" s="46">
        <v>44459</v>
      </c>
    </row>
    <row r="9" spans="1:4" ht="46.5" customHeight="1" thickBot="1">
      <c r="A9" s="5"/>
      <c r="B9" s="21" t="s">
        <v>18</v>
      </c>
      <c r="C9" s="46">
        <v>44480</v>
      </c>
      <c r="D9" s="46">
        <v>44487</v>
      </c>
    </row>
    <row r="10" spans="1:4" ht="46.5" customHeight="1" thickBot="1">
      <c r="A10" s="5"/>
      <c r="B10" s="21" t="s">
        <v>19</v>
      </c>
      <c r="C10" s="46">
        <v>44487</v>
      </c>
      <c r="D10" s="46">
        <v>44502</v>
      </c>
    </row>
    <row r="11" spans="1:4" ht="46.5" customHeight="1" thickBot="1">
      <c r="A11" s="5"/>
      <c r="B11" s="21" t="s">
        <v>20</v>
      </c>
      <c r="C11" s="46">
        <v>44508</v>
      </c>
      <c r="D11" s="46">
        <v>44515</v>
      </c>
    </row>
    <row r="12" spans="1:4" ht="46.5" customHeight="1" thickBot="1">
      <c r="A12" s="5"/>
      <c r="B12" s="21" t="s">
        <v>21</v>
      </c>
      <c r="C12" s="46">
        <v>44543</v>
      </c>
      <c r="D12" s="46">
        <v>44550</v>
      </c>
    </row>
    <row r="13" spans="1:4" ht="46.5" customHeight="1" thickBot="1">
      <c r="A13" s="5"/>
      <c r="B13" s="21" t="s">
        <v>22</v>
      </c>
      <c r="C13" s="46">
        <v>44571</v>
      </c>
      <c r="D13" s="46">
        <v>44578</v>
      </c>
    </row>
    <row r="14" spans="1:4" ht="46.5" customHeight="1" thickBot="1">
      <c r="A14" s="5"/>
      <c r="B14" s="21" t="s">
        <v>23</v>
      </c>
      <c r="C14" s="46">
        <v>44585</v>
      </c>
      <c r="D14" s="46">
        <v>44599</v>
      </c>
    </row>
    <row r="15" spans="1:4" ht="46.5" customHeight="1" thickBot="1">
      <c r="A15" s="5"/>
      <c r="B15" s="21" t="s">
        <v>24</v>
      </c>
      <c r="C15" s="46">
        <v>44599</v>
      </c>
      <c r="D15" s="46">
        <v>44606</v>
      </c>
    </row>
    <row r="16" spans="1:4" ht="33" customHeight="1" thickBot="1">
      <c r="A16" s="5"/>
      <c r="B16" s="21" t="s">
        <v>43</v>
      </c>
      <c r="C16" s="46">
        <v>44634</v>
      </c>
      <c r="D16" s="46">
        <v>44641</v>
      </c>
    </row>
    <row r="17" spans="1:7" ht="30.75" customHeight="1" thickBot="1">
      <c r="A17" s="5"/>
      <c r="B17" s="21" t="s">
        <v>25</v>
      </c>
      <c r="C17" s="46">
        <v>44669</v>
      </c>
      <c r="D17" s="46">
        <v>44683</v>
      </c>
    </row>
    <row r="18" spans="1:7" ht="30.75" customHeight="1" thickBot="1">
      <c r="A18" s="5"/>
      <c r="B18" s="21" t="s">
        <v>44</v>
      </c>
      <c r="C18" s="46">
        <v>44662</v>
      </c>
      <c r="D18" s="46">
        <v>44670</v>
      </c>
    </row>
    <row r="19" spans="1:7" ht="30.75" customHeight="1" thickBot="1">
      <c r="A19" s="6"/>
      <c r="B19" s="21" t="s">
        <v>45</v>
      </c>
      <c r="C19" s="46">
        <v>44690</v>
      </c>
      <c r="D19" s="46">
        <v>44697</v>
      </c>
    </row>
    <row r="20" spans="1:7" ht="30.75" customHeight="1" thickBot="1">
      <c r="A20" s="5"/>
      <c r="B20" s="21" t="s">
        <v>46</v>
      </c>
      <c r="C20" s="46">
        <v>44716</v>
      </c>
      <c r="D20" s="46">
        <v>44746</v>
      </c>
    </row>
    <row r="21" spans="1:7" ht="30.75" customHeight="1" thickBot="1">
      <c r="A21" s="6"/>
      <c r="B21" s="21" t="s">
        <v>47</v>
      </c>
      <c r="C21" s="46">
        <v>44725</v>
      </c>
      <c r="D21" s="46">
        <v>44732</v>
      </c>
    </row>
    <row r="22" spans="1:7" ht="30.75" customHeight="1" thickBot="1">
      <c r="A22" s="5"/>
      <c r="B22" s="21" t="s">
        <v>48</v>
      </c>
      <c r="C22" s="46">
        <v>44753</v>
      </c>
      <c r="D22" s="46">
        <v>44760</v>
      </c>
    </row>
    <row r="23" spans="1:7" ht="30.75" customHeight="1" thickBot="1">
      <c r="A23" s="3"/>
      <c r="B23" s="21" t="s">
        <v>49</v>
      </c>
      <c r="C23" s="46">
        <v>44760</v>
      </c>
      <c r="D23" s="46">
        <v>44774</v>
      </c>
    </row>
    <row r="24" spans="1:7" ht="30.75" customHeight="1" thickBot="1">
      <c r="A24" s="2"/>
      <c r="B24" s="21" t="s">
        <v>50</v>
      </c>
      <c r="C24" s="46">
        <v>44781</v>
      </c>
      <c r="D24" s="46">
        <v>44788</v>
      </c>
      <c r="F24" s="53"/>
      <c r="G24" s="53"/>
    </row>
    <row r="25" spans="1:7" ht="30.75" customHeight="1" thickBot="1">
      <c r="A25" s="2"/>
      <c r="B25" s="21" t="s">
        <v>51</v>
      </c>
      <c r="C25" s="46">
        <v>44816</v>
      </c>
      <c r="D25" s="46">
        <v>44823</v>
      </c>
      <c r="F25" s="53"/>
      <c r="G25" s="53"/>
    </row>
    <row r="26" spans="1:7" ht="30.75" customHeight="1" thickBot="1">
      <c r="A26" s="7"/>
      <c r="B26" s="21" t="s">
        <v>52</v>
      </c>
      <c r="C26" s="46">
        <v>44844</v>
      </c>
      <c r="D26" s="46">
        <v>44851</v>
      </c>
    </row>
    <row r="27" spans="1:7" ht="30.75" customHeight="1" thickBot="1">
      <c r="A27" s="7"/>
      <c r="B27" s="21" t="s">
        <v>53</v>
      </c>
      <c r="C27" s="46">
        <v>44858</v>
      </c>
      <c r="D27" s="46">
        <v>44872</v>
      </c>
    </row>
    <row r="28" spans="1:7" ht="30.75" customHeight="1" thickBot="1">
      <c r="A28" s="5"/>
      <c r="B28" s="21" t="s">
        <v>54</v>
      </c>
      <c r="C28" s="46">
        <v>44879</v>
      </c>
      <c r="D28" s="46">
        <v>44886</v>
      </c>
    </row>
    <row r="29" spans="1:7" ht="30.75" customHeight="1" thickBot="1">
      <c r="A29" s="5"/>
      <c r="B29" s="21" t="s">
        <v>55</v>
      </c>
      <c r="C29" s="46">
        <v>44907</v>
      </c>
      <c r="D29" s="46">
        <v>44914</v>
      </c>
      <c r="E29" s="18"/>
    </row>
    <row r="30" spans="1:7" ht="30.75" customHeight="1" thickBot="1">
      <c r="A30" s="1"/>
      <c r="B30" s="21" t="s">
        <v>56</v>
      </c>
      <c r="C30" s="46">
        <v>44935</v>
      </c>
      <c r="D30" s="46">
        <v>44942</v>
      </c>
    </row>
    <row r="31" spans="1:7" ht="30.75" customHeight="1" thickBot="1">
      <c r="A31" s="2"/>
      <c r="B31" s="21" t="s">
        <v>57</v>
      </c>
      <c r="C31" s="46">
        <v>44949</v>
      </c>
      <c r="D31" s="46">
        <v>44963</v>
      </c>
    </row>
    <row r="32" spans="1:7" ht="30.75" customHeight="1" thickBot="1">
      <c r="A32" s="5"/>
      <c r="B32" s="21" t="s">
        <v>58</v>
      </c>
      <c r="C32" s="46">
        <v>44963</v>
      </c>
      <c r="D32" s="46">
        <v>44970</v>
      </c>
    </row>
    <row r="33" spans="1:4" ht="30.75" customHeight="1" thickBot="1">
      <c r="A33" s="5"/>
      <c r="B33" s="21" t="s">
        <v>59</v>
      </c>
      <c r="C33" s="46">
        <v>45033</v>
      </c>
      <c r="D33" s="46">
        <v>45048</v>
      </c>
    </row>
    <row r="34" spans="1:4">
      <c r="A34" s="5"/>
    </row>
    <row r="35" spans="1:4">
      <c r="A35" s="2"/>
    </row>
    <row r="36" spans="1:4">
      <c r="A36" s="2"/>
    </row>
    <row r="37" spans="1:4">
      <c r="A37" s="2"/>
    </row>
    <row r="38" spans="1:4">
      <c r="A38" s="2"/>
    </row>
    <row r="39" spans="1:4">
      <c r="A39" s="2"/>
    </row>
    <row r="40" spans="1:4">
      <c r="A40" s="2"/>
    </row>
    <row r="41" spans="1:4">
      <c r="A41" s="2"/>
    </row>
    <row r="42" spans="1:4">
      <c r="A42" s="2"/>
    </row>
    <row r="43" spans="1:4">
      <c r="A43" s="2"/>
    </row>
    <row r="44" spans="1:4">
      <c r="A44" s="2"/>
    </row>
    <row r="45" spans="1:4">
      <c r="A45" s="2"/>
    </row>
    <row r="46" spans="1:4">
      <c r="A46" s="2"/>
    </row>
    <row r="47" spans="1:4">
      <c r="A47" s="2"/>
    </row>
    <row r="48" spans="1:4">
      <c r="A48" s="2"/>
    </row>
    <row r="49" spans="1:1">
      <c r="A49" s="2"/>
    </row>
    <row r="50" spans="1:1">
      <c r="A50" s="2"/>
    </row>
    <row r="51" spans="1:1">
      <c r="A51" s="2"/>
    </row>
    <row r="52" spans="1:1">
      <c r="A52" s="2"/>
    </row>
    <row r="53" spans="1:1">
      <c r="A53" s="2"/>
    </row>
    <row r="54" spans="1:1">
      <c r="A54" s="2"/>
    </row>
    <row r="55" spans="1:1">
      <c r="A55" s="2"/>
    </row>
    <row r="56" spans="1:1">
      <c r="A56" s="2"/>
    </row>
    <row r="57" spans="1:1">
      <c r="A57" s="2"/>
    </row>
    <row r="58" spans="1:1">
      <c r="A58" s="2"/>
    </row>
    <row r="59" spans="1:1">
      <c r="A59" s="2"/>
    </row>
    <row r="60" spans="1:1">
      <c r="A60" s="2"/>
    </row>
    <row r="61" spans="1:1">
      <c r="A61" s="2"/>
    </row>
    <row r="62" spans="1:1">
      <c r="A62" s="2"/>
    </row>
    <row r="63" spans="1:1">
      <c r="A63" s="2"/>
    </row>
    <row r="64" spans="1:1">
      <c r="A64" s="2"/>
    </row>
    <row r="65" spans="1:1">
      <c r="A65" s="2"/>
    </row>
    <row r="66" spans="1:1">
      <c r="A66" s="2"/>
    </row>
    <row r="67" spans="1:1">
      <c r="A67" s="2"/>
    </row>
    <row r="68" spans="1:1">
      <c r="A68" s="2"/>
    </row>
    <row r="69" spans="1:1">
      <c r="A69" s="2"/>
    </row>
    <row r="70" spans="1:1">
      <c r="A70" s="2"/>
    </row>
    <row r="71" spans="1:1">
      <c r="A71" s="2"/>
    </row>
    <row r="72" spans="1:1">
      <c r="A72" s="2"/>
    </row>
    <row r="73" spans="1:1">
      <c r="A73" s="2"/>
    </row>
    <row r="74" spans="1:1">
      <c r="A74" s="2"/>
    </row>
    <row r="75" spans="1:1">
      <c r="A75" s="2"/>
    </row>
    <row r="76" spans="1:1">
      <c r="A76" s="2"/>
    </row>
    <row r="77" spans="1:1">
      <c r="A77" s="2"/>
    </row>
    <row r="78" spans="1:1">
      <c r="A78" s="2"/>
    </row>
    <row r="79" spans="1:1">
      <c r="A79" s="2"/>
    </row>
    <row r="80" spans="1:1">
      <c r="A80" s="2"/>
    </row>
    <row r="81" spans="1:1">
      <c r="A81" s="2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88" spans="1:1">
      <c r="A88" s="2"/>
    </row>
    <row r="89" spans="1:1">
      <c r="A89" s="2"/>
    </row>
    <row r="90" spans="1:1">
      <c r="A90" s="2"/>
    </row>
    <row r="91" spans="1:1">
      <c r="A91" s="2"/>
    </row>
    <row r="92" spans="1:1">
      <c r="A92" s="2"/>
    </row>
    <row r="93" spans="1:1">
      <c r="A93" s="2"/>
    </row>
    <row r="94" spans="1:1">
      <c r="A94" s="2"/>
    </row>
    <row r="95" spans="1:1">
      <c r="A95" s="2"/>
    </row>
    <row r="96" spans="1:1">
      <c r="A96" s="2"/>
    </row>
    <row r="97" spans="1:1">
      <c r="A97" s="2"/>
    </row>
    <row r="98" spans="1:1">
      <c r="A98" s="2"/>
    </row>
    <row r="99" spans="1:1">
      <c r="A99" s="2"/>
    </row>
    <row r="100" spans="1:1">
      <c r="A100" s="2"/>
    </row>
    <row r="101" spans="1:1">
      <c r="A101" s="2"/>
    </row>
    <row r="102" spans="1:1">
      <c r="A102" s="2"/>
    </row>
    <row r="103" spans="1:1">
      <c r="A103" s="2"/>
    </row>
    <row r="104" spans="1:1">
      <c r="A104" s="2"/>
    </row>
    <row r="105" spans="1:1">
      <c r="A105" s="2"/>
    </row>
    <row r="106" spans="1:1">
      <c r="A106" s="2"/>
    </row>
    <row r="107" spans="1:1">
      <c r="A107" s="2"/>
    </row>
    <row r="108" spans="1:1">
      <c r="A108" s="2"/>
    </row>
    <row r="109" spans="1:1">
      <c r="A109" s="2"/>
    </row>
    <row r="110" spans="1:1">
      <c r="A110" s="2"/>
    </row>
    <row r="111" spans="1:1">
      <c r="A111" s="2"/>
    </row>
    <row r="112" spans="1:1">
      <c r="A112" s="2"/>
    </row>
    <row r="113" spans="1:1">
      <c r="A113" s="2"/>
    </row>
    <row r="114" spans="1:1">
      <c r="A114" s="2"/>
    </row>
    <row r="115" spans="1:1">
      <c r="A115" s="2"/>
    </row>
    <row r="116" spans="1:1">
      <c r="A116" s="2"/>
    </row>
    <row r="117" spans="1:1">
      <c r="A117" s="2"/>
    </row>
    <row r="118" spans="1:1">
      <c r="A118" s="2"/>
    </row>
    <row r="119" spans="1:1">
      <c r="A119" s="2"/>
    </row>
    <row r="120" spans="1:1">
      <c r="A120" s="2"/>
    </row>
    <row r="121" spans="1:1">
      <c r="A121" s="2"/>
    </row>
    <row r="122" spans="1:1">
      <c r="A122" s="2"/>
    </row>
    <row r="123" spans="1:1">
      <c r="A123" s="2"/>
    </row>
    <row r="124" spans="1:1">
      <c r="A124" s="2"/>
    </row>
    <row r="125" spans="1:1">
      <c r="A125" s="2"/>
    </row>
    <row r="126" spans="1:1">
      <c r="A126" s="2"/>
    </row>
    <row r="127" spans="1:1">
      <c r="A127" s="2"/>
    </row>
    <row r="128" spans="1:1">
      <c r="A128" s="2"/>
    </row>
    <row r="129" spans="1:1">
      <c r="A129" s="2"/>
    </row>
    <row r="130" spans="1:1">
      <c r="A130" s="2"/>
    </row>
    <row r="131" spans="1:1">
      <c r="A131" s="2"/>
    </row>
    <row r="132" spans="1:1">
      <c r="A132" s="2"/>
    </row>
    <row r="133" spans="1:1">
      <c r="A133" s="2"/>
    </row>
    <row r="134" spans="1:1">
      <c r="A134" s="2"/>
    </row>
    <row r="135" spans="1:1">
      <c r="A135" s="2"/>
    </row>
    <row r="136" spans="1:1">
      <c r="A136" s="2"/>
    </row>
    <row r="137" spans="1:1">
      <c r="A137" s="2"/>
    </row>
    <row r="138" spans="1:1">
      <c r="A138" s="2"/>
    </row>
    <row r="139" spans="1:1">
      <c r="A139" s="2"/>
    </row>
    <row r="140" spans="1:1">
      <c r="A140" s="2"/>
    </row>
    <row r="141" spans="1:1">
      <c r="A141" s="2"/>
    </row>
    <row r="142" spans="1:1">
      <c r="A142" s="2"/>
    </row>
    <row r="143" spans="1:1">
      <c r="A143" s="2"/>
    </row>
    <row r="144" spans="1:1">
      <c r="A144" s="2"/>
    </row>
    <row r="145" spans="1:1">
      <c r="A145" s="2"/>
    </row>
    <row r="146" spans="1:1">
      <c r="A146" s="2"/>
    </row>
    <row r="147" spans="1:1">
      <c r="A147" s="2"/>
    </row>
    <row r="148" spans="1:1">
      <c r="A148" s="2"/>
    </row>
    <row r="149" spans="1:1">
      <c r="A149" s="2"/>
    </row>
    <row r="153" spans="1:1">
      <c r="A153"/>
    </row>
  </sheetData>
  <mergeCells count="1">
    <mergeCell ref="B2:D2"/>
  </mergeCells>
  <pageMargins left="0.70866141732283472" right="0.70866141732283472" top="0.74803149606299213" bottom="0.74803149606299213" header="0.31496062992125984" footer="0.31496062992125984"/>
  <pageSetup paperSize="9" scale="64" fitToHeight="0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05FCC-927C-4BEF-8C5F-65AFC204AEE6}">
  <dimension ref="A1:K66"/>
  <sheetViews>
    <sheetView showGridLines="0" topLeftCell="A3" zoomScale="90" zoomScaleNormal="90" workbookViewId="0">
      <selection activeCell="D25" sqref="D25:E25"/>
    </sheetView>
  </sheetViews>
  <sheetFormatPr baseColWidth="10" defaultColWidth="11.3984375" defaultRowHeight="14.25"/>
  <cols>
    <col min="3" max="3" width="75.3984375" customWidth="1"/>
    <col min="4" max="10" width="30.265625" customWidth="1"/>
    <col min="11" max="11" width="30.265625" style="9" customWidth="1"/>
    <col min="12" max="12" width="14.265625" style="9" bestFit="1" customWidth="1"/>
    <col min="13" max="14" width="11.3984375" style="9"/>
    <col min="15" max="15" width="16.3984375" style="9" bestFit="1" customWidth="1"/>
    <col min="16" max="17" width="11.3984375" style="9"/>
    <col min="18" max="18" width="16.3984375" style="9" bestFit="1" customWidth="1"/>
    <col min="19" max="16384" width="11.3984375" style="9"/>
  </cols>
  <sheetData>
    <row r="1" spans="3:11" s="9" customFormat="1" ht="19.5" customHeight="1">
      <c r="C1" s="59" t="s">
        <v>170</v>
      </c>
      <c r="D1" s="59"/>
      <c r="E1" s="59"/>
      <c r="F1" s="59"/>
      <c r="G1" s="59"/>
      <c r="H1" s="59"/>
      <c r="I1" s="59"/>
      <c r="J1" s="59"/>
      <c r="K1" s="59"/>
    </row>
    <row r="2" spans="3:11" s="9" customFormat="1" ht="29.25" customHeight="1">
      <c r="C2" s="59"/>
      <c r="D2" s="59"/>
      <c r="E2" s="59"/>
      <c r="F2" s="59"/>
      <c r="G2" s="59"/>
      <c r="H2" s="59"/>
      <c r="I2" s="59"/>
      <c r="J2" s="59"/>
      <c r="K2" s="59"/>
    </row>
    <row r="3" spans="3:11" s="9" customFormat="1" ht="14.25" customHeight="1">
      <c r="C3" s="67" t="s">
        <v>77</v>
      </c>
      <c r="D3" s="67"/>
      <c r="E3" s="67"/>
      <c r="F3" s="67"/>
      <c r="G3" s="67"/>
      <c r="H3" s="67"/>
      <c r="I3" s="67"/>
      <c r="J3" s="67"/>
      <c r="K3" s="67"/>
    </row>
    <row r="4" spans="3:11" s="9" customFormat="1" ht="14.25" customHeight="1">
      <c r="C4" s="67"/>
      <c r="D4" s="67"/>
      <c r="E4" s="67"/>
      <c r="F4" s="67"/>
      <c r="G4" s="67"/>
      <c r="H4" s="67"/>
      <c r="I4" s="67"/>
      <c r="J4" s="67"/>
      <c r="K4" s="67"/>
    </row>
    <row r="5" spans="3:11" s="9" customFormat="1" ht="13.5"/>
    <row r="6" spans="3:11" s="9" customFormat="1" ht="16.5" customHeight="1" thickBot="1">
      <c r="C6" s="13" t="s">
        <v>78</v>
      </c>
      <c r="D6" s="72" t="s">
        <v>79</v>
      </c>
      <c r="E6" s="72"/>
      <c r="F6" s="72"/>
      <c r="G6" s="72"/>
      <c r="H6" s="72"/>
      <c r="I6" s="72"/>
      <c r="J6" s="72"/>
      <c r="K6" s="73"/>
    </row>
    <row r="7" spans="3:11" s="9" customFormat="1" thickTop="1" thickBot="1">
      <c r="C7" s="14" t="s">
        <v>99</v>
      </c>
      <c r="D7" s="70" t="s">
        <v>100</v>
      </c>
      <c r="E7" s="71"/>
      <c r="F7" s="70" t="s">
        <v>101</v>
      </c>
      <c r="G7" s="71"/>
      <c r="H7" s="70" t="s">
        <v>102</v>
      </c>
      <c r="I7" s="71"/>
      <c r="J7" s="70" t="s">
        <v>103</v>
      </c>
      <c r="K7" s="71"/>
    </row>
    <row r="8" spans="3:11" s="9" customFormat="1" thickTop="1" thickBot="1">
      <c r="C8" s="15" t="s">
        <v>86</v>
      </c>
      <c r="D8" s="68">
        <v>80207991</v>
      </c>
      <c r="E8" s="69"/>
      <c r="F8" s="68">
        <v>80207991</v>
      </c>
      <c r="G8" s="69"/>
      <c r="H8" s="68">
        <v>80207991</v>
      </c>
      <c r="I8" s="69"/>
      <c r="J8" s="68">
        <v>80207991</v>
      </c>
      <c r="K8" s="69"/>
    </row>
    <row r="9" spans="3:11" s="9" customFormat="1" thickTop="1" thickBot="1">
      <c r="C9" s="15" t="s">
        <v>87</v>
      </c>
      <c r="F9" s="68">
        <v>0</v>
      </c>
      <c r="G9" s="69"/>
      <c r="H9" s="68">
        <v>0</v>
      </c>
      <c r="I9" s="69"/>
      <c r="J9" s="68">
        <v>0</v>
      </c>
      <c r="K9" s="69"/>
    </row>
    <row r="10" spans="3:11" s="9" customFormat="1" thickTop="1" thickBot="1">
      <c r="C10" s="15" t="s">
        <v>89</v>
      </c>
      <c r="D10" s="68">
        <f t="shared" ref="D10" si="0">D8/1.0026/24</f>
        <v>3333332.9593058047</v>
      </c>
      <c r="E10" s="69"/>
      <c r="F10" s="68">
        <f t="shared" ref="F10" si="1">F8/1.0026/24</f>
        <v>3333332.9593058047</v>
      </c>
      <c r="G10" s="69"/>
      <c r="H10" s="68">
        <f>H8/1.0026/24</f>
        <v>3333332.9593058047</v>
      </c>
      <c r="I10" s="69"/>
      <c r="J10" s="68">
        <f>J8/1.0026/24</f>
        <v>3333332.9593058047</v>
      </c>
      <c r="K10" s="69"/>
    </row>
    <row r="11" spans="3:11" s="9" customFormat="1" thickTop="1" thickBot="1">
      <c r="C11" s="15" t="s">
        <v>90</v>
      </c>
      <c r="D11" s="68"/>
      <c r="E11" s="69"/>
      <c r="F11" s="68">
        <f t="shared" ref="F11" si="2">F9/24/1.0026</f>
        <v>0</v>
      </c>
      <c r="G11" s="69"/>
      <c r="H11" s="68">
        <f>H9/24/1.0026</f>
        <v>0</v>
      </c>
      <c r="I11" s="69"/>
      <c r="J11" s="68">
        <f>J9/24/1.0026</f>
        <v>0</v>
      </c>
      <c r="K11" s="69"/>
    </row>
    <row r="12" spans="3:11" s="9" customFormat="1" thickTop="1" thickBot="1">
      <c r="C12" s="15" t="s">
        <v>91</v>
      </c>
      <c r="D12" s="74">
        <f>D11/D10</f>
        <v>0</v>
      </c>
      <c r="E12" s="75"/>
      <c r="F12" s="62">
        <f t="shared" ref="F12" si="3">F11/F10</f>
        <v>0</v>
      </c>
      <c r="G12" s="63"/>
      <c r="H12" s="62">
        <f t="shared" ref="H12" si="4">H11/H10</f>
        <v>0</v>
      </c>
      <c r="I12" s="63"/>
      <c r="J12" s="62">
        <f t="shared" ref="J12" si="5">J11/J10</f>
        <v>0</v>
      </c>
      <c r="K12" s="63"/>
    </row>
    <row r="13" spans="3:11" s="9" customFormat="1" ht="14.65" thickTop="1">
      <c r="C13"/>
    </row>
    <row r="14" spans="3:11" s="9" customFormat="1" ht="14.65" thickBot="1">
      <c r="C14"/>
      <c r="D14"/>
      <c r="E14"/>
      <c r="F14"/>
      <c r="G14"/>
      <c r="H14"/>
      <c r="I14"/>
      <c r="K14" s="11"/>
    </row>
    <row r="15" spans="3:11" s="9" customFormat="1" ht="15" thickTop="1" thickBot="1">
      <c r="C15"/>
      <c r="D15" s="70" t="s">
        <v>100</v>
      </c>
      <c r="E15" s="71"/>
      <c r="F15" s="70" t="s">
        <v>101</v>
      </c>
      <c r="G15" s="71"/>
      <c r="H15" s="70" t="s">
        <v>102</v>
      </c>
      <c r="I15" s="71"/>
      <c r="J15" s="70" t="s">
        <v>103</v>
      </c>
      <c r="K15" s="71"/>
    </row>
    <row r="16" spans="3:11" s="9" customFormat="1" ht="41.25" thickTop="1" thickBot="1">
      <c r="C16" s="15" t="s">
        <v>92</v>
      </c>
      <c r="D16" s="44" t="s">
        <v>104</v>
      </c>
      <c r="E16" s="44" t="s">
        <v>118</v>
      </c>
      <c r="F16" s="44" t="s">
        <v>104</v>
      </c>
      <c r="G16" s="44" t="s">
        <v>118</v>
      </c>
      <c r="H16" s="44" t="s">
        <v>104</v>
      </c>
      <c r="I16" s="44" t="s">
        <v>118</v>
      </c>
      <c r="J16" s="44" t="s">
        <v>104</v>
      </c>
      <c r="K16" s="44" t="s">
        <v>118</v>
      </c>
    </row>
    <row r="17" spans="3:11" s="9" customFormat="1" thickTop="1" thickBot="1">
      <c r="C17" s="15" t="s">
        <v>171</v>
      </c>
      <c r="D17" s="22">
        <v>136.10749999999999</v>
      </c>
      <c r="E17" s="24">
        <f>D17/100/24*365/92/1.0026</f>
        <v>0.22441307265963567</v>
      </c>
      <c r="F17" s="22">
        <v>134.2602</v>
      </c>
      <c r="G17" s="24">
        <f>F17/100/24*365/90/1.0026</f>
        <v>0.22628653002194299</v>
      </c>
      <c r="H17" s="22">
        <v>134.62799999999999</v>
      </c>
      <c r="I17" s="24">
        <f>H17/100/24*365/91/1.0026</f>
        <v>0.22441295488871796</v>
      </c>
      <c r="J17" s="22">
        <v>136.10749999999999</v>
      </c>
      <c r="K17" s="24">
        <f>J17/100/24*365/92/1.0026</f>
        <v>0.22441307265963567</v>
      </c>
    </row>
    <row r="18" spans="3:11" s="9" customFormat="1" thickTop="1" thickBot="1">
      <c r="C18" s="15" t="s">
        <v>107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</row>
    <row r="19" spans="3:11" s="9" customFormat="1" ht="13.9" thickTop="1"/>
    <row r="20" spans="3:11" s="9" customFormat="1" ht="13.5"/>
    <row r="21" spans="3:11" s="9" customFormat="1" ht="16.5" customHeight="1">
      <c r="C21"/>
    </row>
    <row r="22" spans="3:11" s="9" customFormat="1" ht="16.5" customHeight="1" thickBot="1">
      <c r="C22" s="13" t="s">
        <v>78</v>
      </c>
      <c r="D22" s="72" t="s">
        <v>97</v>
      </c>
      <c r="E22" s="72"/>
      <c r="F22" s="72"/>
      <c r="G22" s="72"/>
      <c r="H22" s="72"/>
      <c r="I22" s="72"/>
      <c r="J22" s="72"/>
      <c r="K22" s="73"/>
    </row>
    <row r="23" spans="3:11" s="9" customFormat="1" thickTop="1" thickBot="1">
      <c r="C23" s="14" t="s">
        <v>99</v>
      </c>
      <c r="D23" s="70" t="s">
        <v>100</v>
      </c>
      <c r="E23" s="71"/>
      <c r="F23" s="70" t="s">
        <v>101</v>
      </c>
      <c r="G23" s="71"/>
      <c r="H23" s="70" t="s">
        <v>102</v>
      </c>
      <c r="I23" s="71"/>
      <c r="J23" s="70" t="s">
        <v>103</v>
      </c>
      <c r="K23" s="71"/>
    </row>
    <row r="24" spans="3:11" s="9" customFormat="1" thickTop="1" thickBot="1">
      <c r="C24" s="15" t="s">
        <v>86</v>
      </c>
      <c r="D24" s="68">
        <v>138954079</v>
      </c>
      <c r="E24" s="69"/>
      <c r="F24" s="68">
        <v>138954079</v>
      </c>
      <c r="G24" s="69"/>
      <c r="H24" s="68">
        <v>138954079</v>
      </c>
      <c r="I24" s="69"/>
      <c r="J24" s="68">
        <v>138954079</v>
      </c>
      <c r="K24" s="69"/>
    </row>
    <row r="25" spans="3:11" s="9" customFormat="1" thickTop="1" thickBot="1">
      <c r="C25" s="15" t="s">
        <v>87</v>
      </c>
      <c r="D25" s="68">
        <v>2264680</v>
      </c>
      <c r="E25" s="69"/>
      <c r="F25" s="68">
        <v>0</v>
      </c>
      <c r="G25" s="69"/>
      <c r="H25" s="68">
        <v>0</v>
      </c>
      <c r="I25" s="69"/>
      <c r="J25" s="68">
        <v>0</v>
      </c>
      <c r="K25" s="69"/>
    </row>
    <row r="26" spans="3:11" s="9" customFormat="1" thickTop="1" thickBot="1">
      <c r="C26" s="15" t="s">
        <v>89</v>
      </c>
      <c r="D26" s="68">
        <f t="shared" ref="D26:F26" si="6">D24/1.0026/24</f>
        <v>5774738.9703437733</v>
      </c>
      <c r="E26" s="69"/>
      <c r="F26" s="68">
        <f t="shared" si="6"/>
        <v>5774738.9703437733</v>
      </c>
      <c r="G26" s="69"/>
      <c r="H26" s="68">
        <f t="shared" ref="H26" si="7">H24/1.0026/24</f>
        <v>5774738.9703437733</v>
      </c>
      <c r="I26" s="69"/>
      <c r="J26" s="68">
        <f t="shared" ref="J26" si="8">J24/1.0026/24</f>
        <v>5774738.9703437733</v>
      </c>
      <c r="K26" s="69"/>
    </row>
    <row r="27" spans="3:11" s="9" customFormat="1" thickTop="1" thickBot="1">
      <c r="C27" s="15" t="s">
        <v>90</v>
      </c>
      <c r="D27" s="68">
        <f>D25/24/1.0026</f>
        <v>94116.962564000278</v>
      </c>
      <c r="E27" s="69"/>
      <c r="F27" s="68">
        <f t="shared" ref="F27" si="9">F25/24/1.0026</f>
        <v>0</v>
      </c>
      <c r="G27" s="69"/>
      <c r="H27" s="68">
        <f t="shared" ref="H27" si="10">H25/24/1.0026</f>
        <v>0</v>
      </c>
      <c r="I27" s="69"/>
      <c r="J27" s="68">
        <f t="shared" ref="J27" si="11">J25/24/1.0026</f>
        <v>0</v>
      </c>
      <c r="K27" s="69"/>
    </row>
    <row r="28" spans="3:11" s="9" customFormat="1" thickTop="1" thickBot="1">
      <c r="C28" s="15" t="s">
        <v>91</v>
      </c>
      <c r="D28" s="62">
        <f>D27/D26</f>
        <v>1.629804620561013E-2</v>
      </c>
      <c r="E28" s="63"/>
      <c r="F28" s="62">
        <f t="shared" ref="F28" si="12">F27/F26</f>
        <v>0</v>
      </c>
      <c r="G28" s="63"/>
      <c r="H28" s="62">
        <f t="shared" ref="H28" si="13">H27/H26</f>
        <v>0</v>
      </c>
      <c r="I28" s="63"/>
      <c r="J28" s="62">
        <f t="shared" ref="J28" si="14">J27/J26</f>
        <v>0</v>
      </c>
      <c r="K28" s="63"/>
    </row>
    <row r="29" spans="3:11" s="9" customFormat="1" ht="14.65" thickTop="1">
      <c r="C29"/>
    </row>
    <row r="30" spans="3:11" s="9" customFormat="1" ht="13.9" thickBot="1"/>
    <row r="31" spans="3:11" s="9" customFormat="1" thickTop="1" thickBot="1">
      <c r="D31" s="70" t="s">
        <v>100</v>
      </c>
      <c r="E31" s="71"/>
      <c r="F31" s="70" t="s">
        <v>101</v>
      </c>
      <c r="G31" s="71"/>
      <c r="H31" s="70" t="s">
        <v>102</v>
      </c>
      <c r="I31" s="71"/>
      <c r="J31" s="70" t="s">
        <v>103</v>
      </c>
      <c r="K31" s="71"/>
    </row>
    <row r="32" spans="3:11" s="9" customFormat="1" ht="41.25" thickTop="1" thickBot="1">
      <c r="C32" s="15" t="s">
        <v>92</v>
      </c>
      <c r="D32" s="44" t="s">
        <v>104</v>
      </c>
      <c r="E32" s="44" t="s">
        <v>118</v>
      </c>
      <c r="F32" s="44" t="s">
        <v>104</v>
      </c>
      <c r="G32" s="44" t="s">
        <v>118</v>
      </c>
      <c r="H32" s="44" t="s">
        <v>104</v>
      </c>
      <c r="I32" s="44" t="s">
        <v>118</v>
      </c>
      <c r="J32" s="44" t="s">
        <v>104</v>
      </c>
      <c r="K32" s="44" t="s">
        <v>118</v>
      </c>
    </row>
    <row r="33" spans="1:11" thickTop="1" thickBot="1">
      <c r="A33" s="9"/>
      <c r="B33" s="9"/>
      <c r="C33" s="15" t="s">
        <v>171</v>
      </c>
      <c r="D33" s="22">
        <v>121.0728</v>
      </c>
      <c r="E33" s="24">
        <f>D33/100/24*365/92/1.0026</f>
        <v>0.19962396681671132</v>
      </c>
      <c r="F33" s="22">
        <v>119.42959999999999</v>
      </c>
      <c r="G33" s="24">
        <f>F33/100/24*365/90/1.0026</f>
        <v>0.20129055197227952</v>
      </c>
      <c r="H33" s="22">
        <v>119.7568</v>
      </c>
      <c r="I33" s="24">
        <f>H33/100/24*365/91/1.0026</f>
        <v>0.19962398131159353</v>
      </c>
      <c r="J33" s="22">
        <v>121.0728</v>
      </c>
      <c r="K33" s="24">
        <f>J33/100/24*365/92/1.0026</f>
        <v>0.19962396681671132</v>
      </c>
    </row>
    <row r="34" spans="1:11" thickTop="1" thickBot="1">
      <c r="A34" s="9"/>
      <c r="B34" s="9"/>
      <c r="C34" s="15" t="s">
        <v>107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</row>
    <row r="35" spans="1:11" ht="14.65" thickTop="1">
      <c r="A35" s="9"/>
      <c r="B35" s="9"/>
      <c r="D35" s="9"/>
      <c r="E35" s="9"/>
      <c r="F35" s="9"/>
      <c r="G35" s="9"/>
      <c r="H35" s="9"/>
      <c r="I35" s="9"/>
      <c r="J35" s="9"/>
    </row>
    <row r="36" spans="1:11" ht="13.5">
      <c r="A36" s="9"/>
      <c r="B36" s="9"/>
      <c r="C36" s="9"/>
      <c r="D36" s="9"/>
      <c r="E36" s="9"/>
      <c r="F36" s="9"/>
      <c r="G36" s="9"/>
      <c r="H36" s="9"/>
      <c r="I36" s="9"/>
      <c r="J36" s="9"/>
    </row>
    <row r="37" spans="1:11" ht="13.5">
      <c r="A37" s="9"/>
      <c r="B37" s="9"/>
      <c r="C37" s="9"/>
      <c r="D37" s="9"/>
      <c r="E37" s="9"/>
      <c r="F37" s="9"/>
      <c r="G37" s="9"/>
      <c r="H37" s="9"/>
      <c r="I37" s="9"/>
      <c r="J37" s="9"/>
    </row>
    <row r="38" spans="1:11" ht="13.5">
      <c r="A38" s="9"/>
      <c r="B38" s="9"/>
      <c r="C38" s="9"/>
      <c r="D38" s="9"/>
      <c r="E38" s="9"/>
      <c r="F38" s="9"/>
      <c r="G38" s="9"/>
      <c r="H38" s="9"/>
      <c r="I38" s="9"/>
      <c r="J38" s="9"/>
    </row>
    <row r="39" spans="1:11" ht="13.5">
      <c r="A39" s="9"/>
      <c r="B39" s="9"/>
      <c r="C39" s="9"/>
      <c r="D39" s="9"/>
      <c r="E39" s="9"/>
      <c r="F39" s="9"/>
      <c r="G39" s="9"/>
      <c r="H39" s="9"/>
      <c r="I39" s="9"/>
      <c r="J39" s="9"/>
    </row>
    <row r="40" spans="1:11" ht="13.5">
      <c r="A40" s="9"/>
      <c r="B40" s="9"/>
      <c r="C40" s="9"/>
      <c r="D40" s="9"/>
      <c r="E40" s="9"/>
      <c r="F40" s="9"/>
      <c r="G40" s="9"/>
      <c r="H40" s="9"/>
      <c r="I40" s="9"/>
      <c r="J40" s="9"/>
    </row>
    <row r="41" spans="1:11" ht="13.5">
      <c r="A41" s="9"/>
      <c r="B41" s="9"/>
      <c r="C41" s="9"/>
      <c r="D41" s="9"/>
      <c r="E41" s="9"/>
      <c r="F41" s="9"/>
      <c r="G41" s="9"/>
      <c r="H41" s="9"/>
      <c r="I41" s="9"/>
      <c r="J41" s="9"/>
    </row>
    <row r="42" spans="1:11" ht="13.5">
      <c r="A42" s="9"/>
      <c r="B42" s="9"/>
      <c r="C42" s="9"/>
      <c r="D42" s="9"/>
      <c r="E42" s="9"/>
      <c r="F42" s="9"/>
      <c r="G42" s="9"/>
      <c r="H42" s="9"/>
      <c r="I42" s="9"/>
      <c r="J42" s="9"/>
    </row>
    <row r="43" spans="1:11" ht="13.5">
      <c r="A43" s="9"/>
      <c r="B43" s="9"/>
      <c r="C43" s="9"/>
      <c r="D43" s="9"/>
      <c r="E43" s="9"/>
      <c r="F43" s="9"/>
      <c r="G43" s="9"/>
      <c r="H43" s="9"/>
      <c r="I43" s="9"/>
      <c r="J43" s="9"/>
    </row>
    <row r="44" spans="1:11" ht="13.5">
      <c r="A44" s="9"/>
      <c r="B44" s="9"/>
      <c r="C44" s="9"/>
      <c r="D44" s="9"/>
      <c r="E44" s="9"/>
      <c r="F44" s="9"/>
      <c r="G44" s="9"/>
      <c r="H44" s="9"/>
      <c r="I44" s="9"/>
      <c r="J44" s="9"/>
    </row>
    <row r="45" spans="1:11" ht="13.5">
      <c r="A45" s="9"/>
      <c r="B45" s="9"/>
      <c r="C45" s="9"/>
      <c r="D45" s="9"/>
      <c r="E45" s="9"/>
      <c r="F45" s="9"/>
      <c r="G45" s="9"/>
      <c r="H45" s="9"/>
      <c r="I45" s="9"/>
      <c r="J45" s="9"/>
    </row>
    <row r="46" spans="1:11" ht="13.5">
      <c r="A46" s="9"/>
      <c r="B46" s="9"/>
      <c r="C46" s="9"/>
      <c r="D46" s="9"/>
      <c r="E46" s="9"/>
      <c r="F46" s="9"/>
      <c r="G46" s="9"/>
      <c r="H46" s="9"/>
      <c r="I46" s="9"/>
      <c r="J46" s="9"/>
    </row>
    <row r="47" spans="1:11" ht="13.5">
      <c r="A47" s="9"/>
      <c r="B47" s="9"/>
      <c r="C47" s="9"/>
      <c r="D47" s="9"/>
      <c r="E47" s="9"/>
      <c r="F47" s="9"/>
      <c r="G47" s="9"/>
      <c r="H47" s="9"/>
      <c r="I47" s="9"/>
      <c r="J47" s="9"/>
    </row>
    <row r="48" spans="1:11" ht="13.5">
      <c r="A48" s="9"/>
      <c r="B48" s="9"/>
      <c r="C48" s="9"/>
      <c r="D48" s="9"/>
      <c r="E48" s="9"/>
      <c r="F48" s="9"/>
      <c r="G48" s="9"/>
      <c r="H48" s="9"/>
      <c r="I48" s="9"/>
      <c r="J48" s="9"/>
    </row>
    <row r="49" s="9" customFormat="1" ht="13.5"/>
    <row r="50" s="9" customFormat="1" ht="13.5"/>
    <row r="51" s="9" customFormat="1" ht="13.5"/>
    <row r="52" s="9" customFormat="1" ht="13.5"/>
    <row r="53" s="9" customFormat="1" ht="13.5"/>
    <row r="54" s="9" customFormat="1" ht="13.5"/>
    <row r="55" s="9" customFormat="1" ht="13.5"/>
    <row r="56" s="9" customFormat="1" ht="13.5"/>
    <row r="57" s="9" customFormat="1" ht="13.5"/>
    <row r="58" s="9" customFormat="1" ht="13.5"/>
    <row r="59" s="9" customFormat="1" ht="13.5"/>
    <row r="60" s="9" customFormat="1" ht="13.5"/>
    <row r="61" s="9" customFormat="1" ht="13.5"/>
    <row r="62" s="9" customFormat="1" ht="13.5"/>
    <row r="63" s="9" customFormat="1" ht="13.5"/>
    <row r="64" s="9" customFormat="1" ht="13.5"/>
    <row r="65" s="9" customFormat="1" ht="13.5"/>
    <row r="66" s="9" customFormat="1" ht="13.5"/>
  </sheetData>
  <mergeCells count="59">
    <mergeCell ref="D26:E26"/>
    <mergeCell ref="F26:G26"/>
    <mergeCell ref="H26:I26"/>
    <mergeCell ref="J26:K26"/>
    <mergeCell ref="D31:E31"/>
    <mergeCell ref="F31:G31"/>
    <mergeCell ref="H31:I31"/>
    <mergeCell ref="J31:K31"/>
    <mergeCell ref="D27:E27"/>
    <mergeCell ref="F27:G27"/>
    <mergeCell ref="H27:I27"/>
    <mergeCell ref="J27:K27"/>
    <mergeCell ref="D28:E28"/>
    <mergeCell ref="F28:G28"/>
    <mergeCell ref="H28:I28"/>
    <mergeCell ref="J28:K28"/>
    <mergeCell ref="D25:E25"/>
    <mergeCell ref="F25:G25"/>
    <mergeCell ref="H25:I25"/>
    <mergeCell ref="J25:K25"/>
    <mergeCell ref="D24:E24"/>
    <mergeCell ref="F24:G24"/>
    <mergeCell ref="H24:I24"/>
    <mergeCell ref="J24:K24"/>
    <mergeCell ref="J23:K23"/>
    <mergeCell ref="D22:K22"/>
    <mergeCell ref="D23:E23"/>
    <mergeCell ref="F23:G23"/>
    <mergeCell ref="H23:I23"/>
    <mergeCell ref="D15:E15"/>
    <mergeCell ref="F15:G15"/>
    <mergeCell ref="H15:I15"/>
    <mergeCell ref="J15:K15"/>
    <mergeCell ref="D12:E12"/>
    <mergeCell ref="F12:G12"/>
    <mergeCell ref="H12:I12"/>
    <mergeCell ref="J12:K12"/>
    <mergeCell ref="D8:E8"/>
    <mergeCell ref="F8:G8"/>
    <mergeCell ref="H8:I8"/>
    <mergeCell ref="J8:K8"/>
    <mergeCell ref="F9:G9"/>
    <mergeCell ref="H9:I9"/>
    <mergeCell ref="J9:K9"/>
    <mergeCell ref="D10:E10"/>
    <mergeCell ref="F10:G10"/>
    <mergeCell ref="H10:I10"/>
    <mergeCell ref="J10:K10"/>
    <mergeCell ref="D11:E11"/>
    <mergeCell ref="F11:G11"/>
    <mergeCell ref="H11:I11"/>
    <mergeCell ref="J11:K11"/>
    <mergeCell ref="C1:K2"/>
    <mergeCell ref="C3:K4"/>
    <mergeCell ref="D6:K6"/>
    <mergeCell ref="D7:E7"/>
    <mergeCell ref="F7:G7"/>
    <mergeCell ref="H7:I7"/>
    <mergeCell ref="J7:K7"/>
  </mergeCells>
  <pageMargins left="0.7" right="0.7" top="0.75" bottom="0.75" header="0.3" footer="0.3"/>
  <pageSetup paperSize="9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39E8B-D2CF-414C-A9BC-053DC12069DF}">
  <dimension ref="A1:I66"/>
  <sheetViews>
    <sheetView showGridLines="0" topLeftCell="D3" zoomScale="90" zoomScaleNormal="90" workbookViewId="0">
      <selection activeCell="C22" sqref="C22"/>
    </sheetView>
  </sheetViews>
  <sheetFormatPr baseColWidth="10" defaultColWidth="11.3984375" defaultRowHeight="14.25"/>
  <cols>
    <col min="3" max="3" width="75.3984375" customWidth="1"/>
    <col min="4" max="8" width="30.265625" customWidth="1"/>
    <col min="9" max="9" width="30.265625" style="9" customWidth="1"/>
    <col min="10" max="10" width="14.265625" style="9" bestFit="1" customWidth="1"/>
    <col min="11" max="12" width="11.3984375" style="9"/>
    <col min="13" max="13" width="16.3984375" style="9" bestFit="1" customWidth="1"/>
    <col min="14" max="15" width="11.3984375" style="9"/>
    <col min="16" max="16" width="16.3984375" style="9" bestFit="1" customWidth="1"/>
    <col min="17" max="16384" width="11.3984375" style="9"/>
  </cols>
  <sheetData>
    <row r="1" spans="3:9" s="9" customFormat="1" ht="19.5" customHeight="1">
      <c r="C1" s="59" t="s">
        <v>170</v>
      </c>
      <c r="D1" s="59"/>
      <c r="E1" s="59"/>
      <c r="F1" s="59"/>
      <c r="G1" s="59"/>
      <c r="H1" s="59"/>
      <c r="I1" s="59"/>
    </row>
    <row r="2" spans="3:9" s="9" customFormat="1" ht="29.25" customHeight="1">
      <c r="C2" s="59"/>
      <c r="D2" s="59"/>
      <c r="E2" s="59"/>
      <c r="F2" s="59"/>
      <c r="G2" s="59"/>
      <c r="H2" s="59"/>
      <c r="I2" s="59"/>
    </row>
    <row r="3" spans="3:9" s="9" customFormat="1" ht="14.25" customHeight="1">
      <c r="C3" s="67" t="s">
        <v>77</v>
      </c>
      <c r="D3" s="67"/>
      <c r="E3" s="67"/>
      <c r="F3" s="67"/>
      <c r="G3" s="67"/>
      <c r="H3" s="67"/>
      <c r="I3" s="67"/>
    </row>
    <row r="4" spans="3:9" s="9" customFormat="1" ht="14.25" customHeight="1">
      <c r="C4" s="67"/>
      <c r="D4" s="67"/>
      <c r="E4" s="67"/>
      <c r="F4" s="67"/>
      <c r="G4" s="67"/>
      <c r="H4" s="67"/>
      <c r="I4" s="67"/>
    </row>
    <row r="5" spans="3:9" s="9" customFormat="1" ht="13.5"/>
    <row r="6" spans="3:9" s="9" customFormat="1" ht="16.5" customHeight="1" thickBot="1">
      <c r="C6" s="13" t="s">
        <v>78</v>
      </c>
      <c r="D6" s="72" t="s">
        <v>79</v>
      </c>
      <c r="E6" s="72"/>
      <c r="F6" s="72"/>
      <c r="G6" s="72"/>
      <c r="H6" s="72"/>
      <c r="I6" s="73"/>
    </row>
    <row r="7" spans="3:9" s="9" customFormat="1" thickTop="1" thickBot="1">
      <c r="C7" s="14" t="s">
        <v>99</v>
      </c>
      <c r="D7" s="70" t="s">
        <v>101</v>
      </c>
      <c r="E7" s="71"/>
      <c r="F7" s="70" t="s">
        <v>102</v>
      </c>
      <c r="G7" s="71"/>
      <c r="H7" s="70" t="s">
        <v>103</v>
      </c>
      <c r="I7" s="71"/>
    </row>
    <row r="8" spans="3:9" s="9" customFormat="1" thickTop="1" thickBot="1">
      <c r="C8" s="15" t="s">
        <v>86</v>
      </c>
      <c r="D8" s="68">
        <v>80207991</v>
      </c>
      <c r="E8" s="69"/>
      <c r="F8" s="68">
        <v>80207991</v>
      </c>
      <c r="G8" s="69"/>
      <c r="H8" s="68">
        <v>80207991</v>
      </c>
      <c r="I8" s="69"/>
    </row>
    <row r="9" spans="3:9" s="9" customFormat="1" thickTop="1" thickBot="1">
      <c r="C9" s="15" t="s">
        <v>87</v>
      </c>
      <c r="D9" s="68">
        <v>0</v>
      </c>
      <c r="E9" s="69"/>
      <c r="F9" s="68">
        <v>0</v>
      </c>
      <c r="G9" s="69"/>
      <c r="H9" s="68">
        <v>0</v>
      </c>
      <c r="I9" s="69"/>
    </row>
    <row r="10" spans="3:9" s="9" customFormat="1" thickTop="1" thickBot="1">
      <c r="C10" s="15" t="s">
        <v>89</v>
      </c>
      <c r="D10" s="68">
        <f t="shared" ref="D10" si="0">D8/1.0026/24</f>
        <v>3333332.9593058047</v>
      </c>
      <c r="E10" s="69"/>
      <c r="F10" s="68">
        <f>F8/1.0026/24</f>
        <v>3333332.9593058047</v>
      </c>
      <c r="G10" s="69"/>
      <c r="H10" s="68">
        <f>H8/1.0026/24</f>
        <v>3333332.9593058047</v>
      </c>
      <c r="I10" s="69"/>
    </row>
    <row r="11" spans="3:9" s="9" customFormat="1" thickTop="1" thickBot="1">
      <c r="C11" s="15" t="s">
        <v>90</v>
      </c>
      <c r="D11" s="68">
        <f t="shared" ref="D11" si="1">D9/24/1.0026</f>
        <v>0</v>
      </c>
      <c r="E11" s="69"/>
      <c r="F11" s="68">
        <f>F9/24/1.0026</f>
        <v>0</v>
      </c>
      <c r="G11" s="69"/>
      <c r="H11" s="68">
        <f>H9/24/1.0026</f>
        <v>0</v>
      </c>
      <c r="I11" s="69"/>
    </row>
    <row r="12" spans="3:9" s="9" customFormat="1" thickTop="1" thickBot="1">
      <c r="C12" s="15" t="s">
        <v>91</v>
      </c>
      <c r="D12" s="62">
        <f t="shared" ref="D12" si="2">D11/D10</f>
        <v>0</v>
      </c>
      <c r="E12" s="63"/>
      <c r="F12" s="62">
        <f t="shared" ref="F12" si="3">F11/F10</f>
        <v>0</v>
      </c>
      <c r="G12" s="63"/>
      <c r="H12" s="62">
        <f t="shared" ref="H12" si="4">H11/H10</f>
        <v>0</v>
      </c>
      <c r="I12" s="63"/>
    </row>
    <row r="13" spans="3:9" s="9" customFormat="1" ht="14.65" thickTop="1">
      <c r="C13"/>
    </row>
    <row r="14" spans="3:9" s="9" customFormat="1" ht="14.65" thickBot="1">
      <c r="C14"/>
      <c r="D14"/>
      <c r="E14"/>
      <c r="F14"/>
      <c r="G14"/>
      <c r="I14" s="11"/>
    </row>
    <row r="15" spans="3:9" s="9" customFormat="1" ht="15" thickTop="1" thickBot="1">
      <c r="C15"/>
      <c r="D15" s="70" t="s">
        <v>101</v>
      </c>
      <c r="E15" s="71"/>
      <c r="F15" s="70" t="s">
        <v>102</v>
      </c>
      <c r="G15" s="71"/>
      <c r="H15" s="70" t="s">
        <v>103</v>
      </c>
      <c r="I15" s="71"/>
    </row>
    <row r="16" spans="3:9" s="9" customFormat="1" ht="41.25" thickTop="1" thickBot="1">
      <c r="C16" s="15" t="s">
        <v>92</v>
      </c>
      <c r="D16" s="44" t="s">
        <v>104</v>
      </c>
      <c r="E16" s="44" t="s">
        <v>118</v>
      </c>
      <c r="F16" s="44" t="s">
        <v>104</v>
      </c>
      <c r="G16" s="44" t="s">
        <v>118</v>
      </c>
      <c r="H16" s="44" t="s">
        <v>104</v>
      </c>
      <c r="I16" s="44" t="s">
        <v>118</v>
      </c>
    </row>
    <row r="17" spans="3:9" s="9" customFormat="1" thickTop="1" thickBot="1">
      <c r="C17" s="15" t="s">
        <v>171</v>
      </c>
      <c r="D17" s="22">
        <v>123.0719</v>
      </c>
      <c r="E17" s="24">
        <f>D17/100/24*365/91/1.0026</f>
        <v>0.20514995946436701</v>
      </c>
      <c r="F17" s="22">
        <v>134.62799999999999</v>
      </c>
      <c r="G17" s="24">
        <f>F17/100/24*365/91/1.0026</f>
        <v>0.22441295488871796</v>
      </c>
      <c r="H17" s="22">
        <v>136.10749999999999</v>
      </c>
      <c r="I17" s="24">
        <f>H17/100/24*365/92/1.0026</f>
        <v>0.22441307265963567</v>
      </c>
    </row>
    <row r="18" spans="3:9" s="9" customFormat="1" thickTop="1" thickBot="1">
      <c r="C18" s="15" t="s">
        <v>107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</row>
    <row r="19" spans="3:9" s="9" customFormat="1" ht="13.9" thickTop="1"/>
    <row r="20" spans="3:9" s="9" customFormat="1" ht="13.5"/>
    <row r="21" spans="3:9" s="9" customFormat="1" ht="16.5" customHeight="1">
      <c r="C21"/>
    </row>
    <row r="22" spans="3:9" s="9" customFormat="1" ht="16.5" customHeight="1" thickBot="1">
      <c r="C22" s="13" t="s">
        <v>78</v>
      </c>
      <c r="D22" s="72" t="s">
        <v>97</v>
      </c>
      <c r="E22" s="72"/>
      <c r="F22" s="72"/>
      <c r="G22" s="72"/>
      <c r="H22" s="72"/>
      <c r="I22" s="73"/>
    </row>
    <row r="23" spans="3:9" s="9" customFormat="1" thickTop="1" thickBot="1">
      <c r="C23" s="14" t="s">
        <v>99</v>
      </c>
      <c r="D23" s="70" t="s">
        <v>101</v>
      </c>
      <c r="E23" s="71"/>
      <c r="F23" s="70" t="s">
        <v>102</v>
      </c>
      <c r="G23" s="71"/>
      <c r="H23" s="70" t="s">
        <v>103</v>
      </c>
      <c r="I23" s="71"/>
    </row>
    <row r="24" spans="3:9" s="9" customFormat="1" thickTop="1" thickBot="1">
      <c r="C24" s="15" t="s">
        <v>86</v>
      </c>
      <c r="D24" s="68">
        <v>138954079</v>
      </c>
      <c r="E24" s="69"/>
      <c r="F24" s="68">
        <v>138954079</v>
      </c>
      <c r="G24" s="69"/>
      <c r="H24" s="68">
        <v>138954079</v>
      </c>
      <c r="I24" s="69"/>
    </row>
    <row r="25" spans="3:9" s="9" customFormat="1" thickTop="1" thickBot="1">
      <c r="C25" s="15" t="s">
        <v>87</v>
      </c>
      <c r="D25" s="68">
        <v>1638264</v>
      </c>
      <c r="E25" s="69"/>
      <c r="F25" s="68">
        <v>84218</v>
      </c>
      <c r="G25" s="69"/>
      <c r="H25" s="68">
        <v>84218</v>
      </c>
      <c r="I25" s="69"/>
    </row>
    <row r="26" spans="3:9" s="9" customFormat="1" thickTop="1" thickBot="1">
      <c r="C26" s="15" t="s">
        <v>89</v>
      </c>
      <c r="D26" s="68">
        <f t="shared" ref="D26" si="5">D24/1.0026/24</f>
        <v>5774738.9703437733</v>
      </c>
      <c r="E26" s="69"/>
      <c r="F26" s="68">
        <f t="shared" ref="F26" si="6">F24/1.0026/24</f>
        <v>5774738.9703437733</v>
      </c>
      <c r="G26" s="69"/>
      <c r="H26" s="68">
        <f t="shared" ref="H26" si="7">H24/1.0026/24</f>
        <v>5774738.9703437733</v>
      </c>
      <c r="I26" s="69"/>
    </row>
    <row r="27" spans="3:9" s="9" customFormat="1" thickTop="1" thickBot="1">
      <c r="C27" s="15" t="s">
        <v>90</v>
      </c>
      <c r="D27" s="68">
        <f t="shared" ref="D27" si="8">D25/24/1.0026</f>
        <v>68083.981647715947</v>
      </c>
      <c r="E27" s="69"/>
      <c r="F27" s="68">
        <f t="shared" ref="F27" si="9">F25/24/1.0026</f>
        <v>3499.9833765542926</v>
      </c>
      <c r="G27" s="69"/>
      <c r="H27" s="68">
        <f t="shared" ref="H27" si="10">H25/24/1.0026</f>
        <v>3499.9833765542926</v>
      </c>
      <c r="I27" s="69"/>
    </row>
    <row r="28" spans="3:9" s="9" customFormat="1" thickTop="1" thickBot="1">
      <c r="C28" s="15" t="s">
        <v>91</v>
      </c>
      <c r="D28" s="62">
        <f t="shared" ref="D28" si="11">D27/D26</f>
        <v>1.1789966957357186E-2</v>
      </c>
      <c r="E28" s="63"/>
      <c r="F28" s="62">
        <f t="shared" ref="F28" si="12">F27/F26</f>
        <v>6.0608512255332927E-4</v>
      </c>
      <c r="G28" s="63"/>
      <c r="H28" s="62">
        <f t="shared" ref="H28" si="13">H27/H26</f>
        <v>6.0608512255332927E-4</v>
      </c>
      <c r="I28" s="63"/>
    </row>
    <row r="29" spans="3:9" s="9" customFormat="1" ht="14.65" thickTop="1">
      <c r="C29"/>
    </row>
    <row r="30" spans="3:9" s="9" customFormat="1" ht="13.9" thickBot="1"/>
    <row r="31" spans="3:9" s="9" customFormat="1" thickTop="1" thickBot="1">
      <c r="D31" s="70" t="s">
        <v>101</v>
      </c>
      <c r="E31" s="71"/>
      <c r="F31" s="70" t="s">
        <v>102</v>
      </c>
      <c r="G31" s="71"/>
      <c r="H31" s="70" t="s">
        <v>103</v>
      </c>
      <c r="I31" s="71"/>
    </row>
    <row r="32" spans="3:9" s="9" customFormat="1" ht="41.25" thickTop="1" thickBot="1">
      <c r="C32" s="15" t="s">
        <v>92</v>
      </c>
      <c r="D32" s="44" t="s">
        <v>104</v>
      </c>
      <c r="E32" s="44" t="s">
        <v>118</v>
      </c>
      <c r="F32" s="44" t="s">
        <v>104</v>
      </c>
      <c r="G32" s="44" t="s">
        <v>118</v>
      </c>
      <c r="H32" s="44" t="s">
        <v>104</v>
      </c>
      <c r="I32" s="44" t="s">
        <v>118</v>
      </c>
    </row>
    <row r="33" spans="1:9" thickTop="1" thickBot="1">
      <c r="A33" s="9"/>
      <c r="B33" s="9"/>
      <c r="C33" s="15" t="s">
        <v>171</v>
      </c>
      <c r="D33" s="22">
        <v>119.42959999999999</v>
      </c>
      <c r="E33" s="24">
        <f>D33/100/24*365/92/1.0026</f>
        <v>0.19691467040766472</v>
      </c>
      <c r="F33" s="22">
        <v>119.7568</v>
      </c>
      <c r="G33" s="24">
        <f>F33/100/24*365/91/1.0026</f>
        <v>0.19962398131159353</v>
      </c>
      <c r="H33" s="22">
        <v>121.0728</v>
      </c>
      <c r="I33" s="24">
        <f>H33/100/24*365/92/1.0026</f>
        <v>0.19962396681671132</v>
      </c>
    </row>
    <row r="34" spans="1:9" thickTop="1" thickBot="1">
      <c r="A34" s="9"/>
      <c r="B34" s="9"/>
      <c r="C34" s="15" t="s">
        <v>107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</row>
    <row r="35" spans="1:9" ht="14.65" thickTop="1">
      <c r="A35" s="9"/>
      <c r="B35" s="9"/>
      <c r="D35" s="9"/>
      <c r="E35" s="9"/>
      <c r="F35" s="9"/>
      <c r="G35" s="9"/>
      <c r="H35" s="9"/>
    </row>
    <row r="36" spans="1:9" ht="13.5">
      <c r="A36" s="9"/>
      <c r="B36" s="9"/>
      <c r="C36" s="9"/>
      <c r="D36" s="9"/>
      <c r="E36" s="9"/>
      <c r="F36" s="9"/>
      <c r="G36" s="9"/>
      <c r="H36" s="9"/>
    </row>
    <row r="37" spans="1:9" ht="13.5">
      <c r="A37" s="9"/>
      <c r="B37" s="9"/>
      <c r="C37" s="9"/>
      <c r="D37" s="9"/>
      <c r="E37" s="9"/>
      <c r="F37" s="9"/>
      <c r="G37" s="9"/>
      <c r="H37" s="9"/>
    </row>
    <row r="38" spans="1:9" ht="13.5">
      <c r="A38" s="9"/>
      <c r="B38" s="9"/>
      <c r="C38" s="9"/>
      <c r="D38" s="9"/>
      <c r="E38" s="9"/>
      <c r="F38" s="9"/>
      <c r="G38" s="9"/>
      <c r="H38" s="9"/>
    </row>
    <row r="39" spans="1:9" ht="13.5">
      <c r="A39" s="9"/>
      <c r="B39" s="9"/>
      <c r="C39" s="9"/>
      <c r="D39" s="9"/>
      <c r="E39" s="9"/>
      <c r="F39" s="9"/>
      <c r="G39" s="9"/>
      <c r="H39" s="9"/>
    </row>
    <row r="40" spans="1:9" ht="13.5">
      <c r="A40" s="9"/>
      <c r="B40" s="9"/>
      <c r="C40" s="9"/>
      <c r="D40" s="9"/>
      <c r="E40" s="9"/>
      <c r="F40" s="9"/>
      <c r="G40" s="9"/>
      <c r="H40" s="9"/>
    </row>
    <row r="41" spans="1:9" ht="13.5">
      <c r="A41" s="9"/>
      <c r="B41" s="9"/>
      <c r="C41" s="9"/>
      <c r="D41" s="9"/>
      <c r="E41" s="9"/>
      <c r="F41" s="9"/>
      <c r="G41" s="9"/>
      <c r="H41" s="9"/>
    </row>
    <row r="42" spans="1:9" ht="13.5">
      <c r="A42" s="9"/>
      <c r="B42" s="9"/>
      <c r="C42" s="9"/>
      <c r="D42" s="9"/>
      <c r="E42" s="9"/>
      <c r="F42" s="9"/>
      <c r="G42" s="9"/>
      <c r="H42" s="9"/>
    </row>
    <row r="43" spans="1:9" ht="13.5">
      <c r="A43" s="9"/>
      <c r="B43" s="9"/>
      <c r="C43" s="9"/>
      <c r="D43" s="9"/>
      <c r="E43" s="9"/>
      <c r="F43" s="9"/>
      <c r="G43" s="9"/>
      <c r="H43" s="9"/>
    </row>
    <row r="44" spans="1:9" ht="13.5">
      <c r="A44" s="9"/>
      <c r="B44" s="9"/>
      <c r="C44" s="9"/>
      <c r="D44" s="9"/>
      <c r="E44" s="9"/>
      <c r="F44" s="9"/>
      <c r="G44" s="9"/>
      <c r="H44" s="9"/>
    </row>
    <row r="45" spans="1:9" ht="13.5">
      <c r="A45" s="9"/>
      <c r="B45" s="9"/>
      <c r="C45" s="9"/>
      <c r="D45" s="9"/>
      <c r="E45" s="9"/>
      <c r="F45" s="9"/>
      <c r="G45" s="9"/>
      <c r="H45" s="9"/>
    </row>
    <row r="46" spans="1:9" ht="13.5">
      <c r="A46" s="9"/>
      <c r="B46" s="9"/>
      <c r="C46" s="9"/>
      <c r="D46" s="9"/>
      <c r="E46" s="9"/>
      <c r="F46" s="9"/>
      <c r="G46" s="9"/>
      <c r="H46" s="9"/>
    </row>
    <row r="47" spans="1:9" ht="13.5">
      <c r="A47" s="9"/>
      <c r="B47" s="9"/>
      <c r="C47" s="9"/>
      <c r="D47" s="9"/>
      <c r="E47" s="9"/>
      <c r="F47" s="9"/>
      <c r="G47" s="9"/>
      <c r="H47" s="9"/>
    </row>
    <row r="48" spans="1:9" ht="13.5">
      <c r="A48" s="9"/>
      <c r="B48" s="9"/>
      <c r="C48" s="9"/>
      <c r="D48" s="9"/>
      <c r="E48" s="9"/>
      <c r="F48" s="9"/>
      <c r="G48" s="9"/>
      <c r="H48" s="9"/>
    </row>
    <row r="49" s="9" customFormat="1" ht="13.5"/>
    <row r="50" s="9" customFormat="1" ht="13.5"/>
    <row r="51" s="9" customFormat="1" ht="13.5"/>
    <row r="52" s="9" customFormat="1" ht="13.5"/>
    <row r="53" s="9" customFormat="1" ht="13.5"/>
    <row r="54" s="9" customFormat="1" ht="13.5"/>
    <row r="55" s="9" customFormat="1" ht="13.5"/>
    <row r="56" s="9" customFormat="1" ht="13.5"/>
    <row r="57" s="9" customFormat="1" ht="13.5"/>
    <row r="58" s="9" customFormat="1" ht="13.5"/>
    <row r="59" s="9" customFormat="1" ht="13.5"/>
    <row r="60" s="9" customFormat="1" ht="13.5"/>
    <row r="61" s="9" customFormat="1" ht="13.5"/>
    <row r="62" s="9" customFormat="1" ht="13.5"/>
    <row r="63" s="9" customFormat="1" ht="13.5"/>
    <row r="64" s="9" customFormat="1" ht="13.5"/>
    <row r="65" s="9" customFormat="1" ht="13.5"/>
    <row r="66" s="9" customFormat="1" ht="13.5"/>
  </sheetData>
  <mergeCells count="46">
    <mergeCell ref="D31:E31"/>
    <mergeCell ref="F31:G31"/>
    <mergeCell ref="H31:I31"/>
    <mergeCell ref="D6:I6"/>
    <mergeCell ref="D22:I22"/>
    <mergeCell ref="D27:E27"/>
    <mergeCell ref="F27:G27"/>
    <mergeCell ref="H27:I27"/>
    <mergeCell ref="D28:E28"/>
    <mergeCell ref="F28:G28"/>
    <mergeCell ref="H28:I28"/>
    <mergeCell ref="D25:E25"/>
    <mergeCell ref="F25:G25"/>
    <mergeCell ref="H25:I25"/>
    <mergeCell ref="D26:E26"/>
    <mergeCell ref="F26:G26"/>
    <mergeCell ref="H26:I26"/>
    <mergeCell ref="D23:E23"/>
    <mergeCell ref="F23:G23"/>
    <mergeCell ref="H23:I23"/>
    <mergeCell ref="D24:E24"/>
    <mergeCell ref="F24:G24"/>
    <mergeCell ref="H24:I24"/>
    <mergeCell ref="D12:E12"/>
    <mergeCell ref="F12:G12"/>
    <mergeCell ref="H12:I12"/>
    <mergeCell ref="D15:E15"/>
    <mergeCell ref="F15:G15"/>
    <mergeCell ref="H15:I15"/>
    <mergeCell ref="D10:E10"/>
    <mergeCell ref="F10:G10"/>
    <mergeCell ref="H10:I10"/>
    <mergeCell ref="D11:E11"/>
    <mergeCell ref="F11:G11"/>
    <mergeCell ref="H11:I11"/>
    <mergeCell ref="D8:E8"/>
    <mergeCell ref="F8:G8"/>
    <mergeCell ref="H8:I8"/>
    <mergeCell ref="D9:E9"/>
    <mergeCell ref="F9:G9"/>
    <mergeCell ref="H9:I9"/>
    <mergeCell ref="C1:I2"/>
    <mergeCell ref="C3:I4"/>
    <mergeCell ref="D7:E7"/>
    <mergeCell ref="F7:G7"/>
    <mergeCell ref="H7:I7"/>
  </mergeCells>
  <pageMargins left="0.7" right="0.7" top="0.75" bottom="0.75" header="0.3" footer="0.3"/>
  <pageSetup paperSize="9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002A8-F0FF-440A-9D17-8824B5A4A1D4}">
  <dimension ref="C1:M133"/>
  <sheetViews>
    <sheetView showGridLines="0" zoomScale="85" zoomScaleNormal="85" workbookViewId="0">
      <selection activeCell="I22" sqref="I22"/>
    </sheetView>
  </sheetViews>
  <sheetFormatPr baseColWidth="10" defaultColWidth="11.3984375" defaultRowHeight="14.25"/>
  <cols>
    <col min="1" max="2" width="7.3984375" customWidth="1"/>
    <col min="3" max="3" width="78.59765625" bestFit="1" customWidth="1"/>
    <col min="4" max="4" width="43" style="43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66" t="s">
        <v>172</v>
      </c>
      <c r="D1" s="66"/>
      <c r="E1" s="66"/>
      <c r="F1" s="66"/>
      <c r="G1" s="66"/>
      <c r="H1" s="66"/>
      <c r="I1" s="66"/>
      <c r="J1" s="66"/>
      <c r="K1" s="66"/>
    </row>
    <row r="2" spans="3:13" ht="30" customHeight="1">
      <c r="C2" s="66"/>
      <c r="D2" s="66"/>
      <c r="E2" s="66"/>
      <c r="F2" s="66"/>
      <c r="G2" s="66"/>
      <c r="H2" s="66"/>
      <c r="I2" s="66"/>
      <c r="J2" s="66"/>
      <c r="K2" s="66"/>
    </row>
    <row r="3" spans="3:13" ht="15" customHeight="1">
      <c r="C3" s="67" t="s">
        <v>77</v>
      </c>
      <c r="D3" s="67"/>
      <c r="E3" s="67"/>
      <c r="F3" s="67"/>
      <c r="G3" s="67"/>
      <c r="H3" s="67"/>
      <c r="I3" s="67"/>
      <c r="J3" s="67"/>
      <c r="K3" s="67"/>
    </row>
    <row r="4" spans="3:13" ht="15" customHeight="1">
      <c r="C4" s="67"/>
      <c r="D4" s="67"/>
      <c r="E4" s="67"/>
      <c r="F4" s="67"/>
      <c r="G4" s="67"/>
      <c r="H4" s="67"/>
      <c r="I4" s="67"/>
      <c r="J4" s="67"/>
      <c r="K4" s="67"/>
    </row>
    <row r="5" spans="3:13" ht="14.65" thickBot="1">
      <c r="C5" s="9"/>
      <c r="D5" s="42"/>
      <c r="E5" s="9"/>
      <c r="F5" s="9"/>
      <c r="G5" s="9"/>
      <c r="H5" s="9"/>
      <c r="I5" s="9"/>
      <c r="J5" s="9"/>
      <c r="K5" s="9"/>
    </row>
    <row r="6" spans="3:13" ht="16.5" customHeight="1" thickTop="1" thickBot="1">
      <c r="C6" s="13" t="s">
        <v>78</v>
      </c>
      <c r="D6" s="64" t="s">
        <v>79</v>
      </c>
      <c r="E6" s="64"/>
      <c r="F6" s="10"/>
      <c r="G6" s="10"/>
      <c r="H6" s="9"/>
      <c r="I6" s="9"/>
      <c r="J6" s="9"/>
      <c r="K6" s="9"/>
    </row>
    <row r="7" spans="3:13" ht="15" thickTop="1" thickBot="1">
      <c r="C7" s="14" t="s">
        <v>109</v>
      </c>
      <c r="D7" s="65" t="s">
        <v>173</v>
      </c>
      <c r="E7" s="65"/>
      <c r="F7" s="9"/>
      <c r="G7" s="76"/>
      <c r="H7" s="76"/>
      <c r="I7" s="9"/>
      <c r="J7" s="9"/>
      <c r="K7" s="9"/>
    </row>
    <row r="8" spans="3:13" ht="16.5" customHeight="1" thickTop="1" thickBot="1">
      <c r="C8" s="15" t="s">
        <v>86</v>
      </c>
      <c r="D8" s="77">
        <v>80207991</v>
      </c>
      <c r="E8" s="78"/>
      <c r="F8" s="11"/>
      <c r="G8" s="9"/>
      <c r="H8" s="9"/>
      <c r="I8" s="9"/>
      <c r="J8" s="9"/>
      <c r="K8" s="9"/>
    </row>
    <row r="9" spans="3:13" ht="15" thickTop="1" thickBot="1">
      <c r="C9" s="15" t="s">
        <v>87</v>
      </c>
      <c r="D9" s="77">
        <v>43312.32</v>
      </c>
      <c r="E9" s="78"/>
      <c r="F9" s="9"/>
      <c r="H9" s="9"/>
      <c r="I9" s="9"/>
      <c r="J9" s="9"/>
      <c r="K9" s="9"/>
    </row>
    <row r="10" spans="3:13" ht="15" thickTop="1" thickBot="1">
      <c r="C10" s="15" t="s">
        <v>89</v>
      </c>
      <c r="D10" s="77">
        <f>ROUND(D8/24/1.0026,0)</f>
        <v>3333333</v>
      </c>
      <c r="E10" s="78"/>
      <c r="F10" s="9"/>
      <c r="G10" s="9"/>
      <c r="H10" s="9"/>
      <c r="I10" s="9"/>
      <c r="J10" s="9"/>
      <c r="K10" s="9"/>
    </row>
    <row r="11" spans="3:13" ht="15" thickTop="1" thickBot="1">
      <c r="C11" s="15" t="s">
        <v>90</v>
      </c>
      <c r="D11" s="77">
        <f>ROUND(D9/24/1.0026,0)</f>
        <v>1800</v>
      </c>
      <c r="E11" s="78"/>
      <c r="F11" s="9"/>
      <c r="G11" s="9"/>
      <c r="H11" s="9"/>
      <c r="I11" s="9"/>
      <c r="J11" s="9"/>
      <c r="K11" s="9"/>
    </row>
    <row r="12" spans="3:13" ht="15" thickTop="1" thickBot="1">
      <c r="C12" s="15" t="s">
        <v>91</v>
      </c>
      <c r="D12" s="62">
        <f>D11/D10</f>
        <v>5.4000005400000543E-4</v>
      </c>
      <c r="E12" s="63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92</v>
      </c>
      <c r="D14" s="44" t="s">
        <v>111</v>
      </c>
      <c r="E14" s="44" t="s">
        <v>94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112</v>
      </c>
      <c r="D15" s="51">
        <v>41.447715000000002</v>
      </c>
      <c r="E15" s="24">
        <f>D15/100/24*365/31/1.0026</f>
        <v>0.20281161419824587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113</v>
      </c>
      <c r="D16" s="16">
        <v>0</v>
      </c>
      <c r="E16" s="17"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6.5" customHeight="1" thickTop="1" thickBot="1">
      <c r="C18" s="13" t="s">
        <v>78</v>
      </c>
      <c r="D18" s="64" t="s">
        <v>97</v>
      </c>
      <c r="E18" s="64"/>
      <c r="F18" s="9"/>
      <c r="G18" s="9"/>
      <c r="H18" s="9"/>
      <c r="I18" s="9"/>
      <c r="J18" s="9"/>
      <c r="K18" s="9"/>
    </row>
    <row r="19" spans="3:11" ht="15" thickTop="1" thickBot="1">
      <c r="C19" s="14" t="s">
        <v>109</v>
      </c>
      <c r="D19" s="65" t="s">
        <v>173</v>
      </c>
      <c r="E19" s="65"/>
      <c r="F19" s="9"/>
      <c r="G19" s="9"/>
      <c r="H19" s="9"/>
      <c r="I19" s="9"/>
      <c r="J19" s="9"/>
      <c r="K19" s="9"/>
    </row>
    <row r="20" spans="3:11" ht="15" thickTop="1" thickBot="1">
      <c r="C20" s="15" t="s">
        <v>86</v>
      </c>
      <c r="D20" s="77">
        <v>138298619</v>
      </c>
      <c r="E20" s="78"/>
      <c r="F20" s="11"/>
      <c r="G20" s="9"/>
      <c r="H20" s="9"/>
      <c r="I20" s="9"/>
      <c r="J20" s="9"/>
      <c r="K20" s="9"/>
    </row>
    <row r="21" spans="3:11" ht="15" thickTop="1" thickBot="1">
      <c r="C21" s="15" t="s">
        <v>87</v>
      </c>
      <c r="D21" s="68">
        <v>4120878.4992</v>
      </c>
      <c r="E21" s="69"/>
      <c r="F21" s="9"/>
      <c r="G21" s="11"/>
      <c r="H21" s="9"/>
      <c r="I21" s="9"/>
      <c r="J21" s="9"/>
      <c r="K21" s="9"/>
    </row>
    <row r="22" spans="3:11" ht="15" thickTop="1" thickBot="1">
      <c r="C22" s="15" t="s">
        <v>89</v>
      </c>
      <c r="D22" s="68">
        <f>ROUND(D20/24/1.0026,0)</f>
        <v>5747499</v>
      </c>
      <c r="E22" s="69"/>
      <c r="F22" s="9"/>
      <c r="G22" s="9"/>
      <c r="H22" s="9"/>
      <c r="I22" s="9"/>
      <c r="J22" s="9"/>
      <c r="K22" s="9"/>
    </row>
    <row r="23" spans="3:11" ht="15" thickTop="1" thickBot="1">
      <c r="C23" s="15" t="s">
        <v>90</v>
      </c>
      <c r="D23" s="68">
        <f>ROUND(D21/24/1.0026,0)</f>
        <v>171258</v>
      </c>
      <c r="E23" s="69"/>
      <c r="F23" s="9"/>
      <c r="G23" s="9"/>
      <c r="H23" s="9"/>
      <c r="I23" s="9"/>
      <c r="J23" s="9"/>
      <c r="K23" s="9"/>
    </row>
    <row r="24" spans="3:11" ht="15" thickTop="1" thickBot="1">
      <c r="C24" s="15" t="s">
        <v>91</v>
      </c>
      <c r="D24" s="62">
        <f>D23/D22</f>
        <v>2.979696038224626E-2</v>
      </c>
      <c r="E24" s="63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92</v>
      </c>
      <c r="D26" s="44" t="s">
        <v>111</v>
      </c>
      <c r="E26" s="44" t="s">
        <v>94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112</v>
      </c>
      <c r="D27" s="51">
        <v>45.872492999999999</v>
      </c>
      <c r="E27" s="24">
        <f>D27/100/24*365/31/1.0026</f>
        <v>0.22446290109425171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113</v>
      </c>
      <c r="D28" s="16">
        <v>0</v>
      </c>
      <c r="E28" s="23">
        <v>0</v>
      </c>
      <c r="F28" s="9"/>
      <c r="G28" s="9"/>
      <c r="H28" s="9"/>
      <c r="I28" s="9"/>
      <c r="J28" s="9"/>
      <c r="K28" s="9"/>
    </row>
    <row r="29" spans="3:11" ht="14.65" thickTop="1">
      <c r="F29" s="9"/>
      <c r="G29" s="9"/>
      <c r="H29" s="9"/>
      <c r="I29" s="9"/>
      <c r="J29" s="9"/>
      <c r="K29" s="9"/>
    </row>
    <row r="31" spans="3:11" ht="20.25" customHeight="1"/>
    <row r="32" spans="3:11" ht="20.25" customHeight="1"/>
    <row r="33" ht="20.25" customHeight="1"/>
    <row r="34" ht="20.25" customHeight="1"/>
    <row r="35" ht="36" customHeight="1"/>
    <row r="36" ht="20.25" customHeight="1"/>
    <row r="37" ht="20.25" customHeight="1"/>
    <row r="38" ht="20.25" customHeight="1"/>
    <row r="39" ht="20.25" customHeight="1"/>
    <row r="40" ht="36" customHeight="1"/>
    <row r="41" ht="20.25" customHeight="1"/>
    <row r="42" ht="20.25" customHeight="1"/>
    <row r="43" ht="20.25" customHeight="1"/>
    <row r="44" ht="20.25" customHeight="1"/>
    <row r="45" ht="36" customHeight="1"/>
    <row r="46" ht="20.25" customHeight="1"/>
    <row r="47" ht="20.25" customHeight="1"/>
    <row r="48" ht="20.25" customHeight="1"/>
    <row r="49" ht="20.25" customHeight="1"/>
    <row r="50" ht="36" customHeight="1"/>
    <row r="51" ht="20.25" customHeight="1"/>
    <row r="52" ht="20.25" customHeight="1"/>
    <row r="53" ht="20.25" customHeight="1"/>
    <row r="54" ht="20.25" customHeight="1"/>
    <row r="55" ht="36" customHeight="1"/>
    <row r="56" ht="20.25" customHeight="1"/>
    <row r="57" ht="20.25" customHeight="1"/>
    <row r="58" ht="20.25" customHeight="1"/>
    <row r="59" ht="20.25" customHeight="1"/>
    <row r="60" ht="36" customHeight="1"/>
    <row r="61" ht="20.25" customHeight="1"/>
    <row r="62" ht="20.25" customHeight="1"/>
    <row r="63" ht="20.25" customHeight="1"/>
    <row r="64" ht="20.25" customHeight="1"/>
    <row r="65" ht="36" customHeight="1"/>
    <row r="66" ht="20.25" customHeight="1"/>
    <row r="67" ht="20.25" customHeight="1"/>
    <row r="68" ht="20.25" customHeight="1"/>
    <row r="69" ht="20.25" customHeight="1"/>
    <row r="70" ht="36" customHeight="1"/>
    <row r="71" ht="20.25" customHeight="1"/>
    <row r="72" ht="20.25" customHeight="1"/>
    <row r="73" ht="20.25" customHeight="1"/>
    <row r="74" ht="20.25" customHeight="1"/>
    <row r="75" ht="36" customHeight="1"/>
    <row r="76" ht="20.25" customHeight="1"/>
    <row r="77" ht="20.25" customHeight="1"/>
    <row r="78" ht="20.25" customHeight="1"/>
    <row r="79" ht="20.25" customHeight="1"/>
    <row r="80" ht="36" customHeight="1"/>
    <row r="81" ht="20.25" customHeight="1"/>
    <row r="82" ht="20.25" customHeight="1"/>
    <row r="83" ht="20.25" customHeight="1"/>
    <row r="84" ht="20.25" customHeight="1"/>
    <row r="85" ht="36" customHeight="1"/>
    <row r="86" ht="20.25" customHeight="1"/>
    <row r="87" ht="20.25" customHeight="1"/>
    <row r="88" ht="20.25" customHeight="1"/>
    <row r="89" ht="20.25" customHeight="1"/>
    <row r="90" ht="36" customHeight="1"/>
    <row r="91" ht="20.25" customHeight="1"/>
    <row r="92" ht="20.25" customHeight="1"/>
    <row r="93" ht="20.25" customHeight="1"/>
    <row r="94" ht="20.25" customHeight="1"/>
    <row r="95" ht="36" customHeight="1"/>
    <row r="96" ht="20.25" customHeight="1"/>
    <row r="97" ht="20.25" customHeight="1"/>
    <row r="98" ht="20.25" customHeight="1"/>
    <row r="99" ht="20.25" customHeight="1"/>
    <row r="100" ht="36" customHeight="1"/>
    <row r="101" ht="20.25" customHeight="1"/>
    <row r="102" ht="20.25" customHeight="1"/>
    <row r="103" ht="20.25" customHeight="1"/>
    <row r="104" ht="20.25" customHeight="1"/>
    <row r="105" ht="36" customHeight="1"/>
    <row r="106" ht="20.25" customHeight="1"/>
    <row r="107" ht="20.25" customHeight="1"/>
    <row r="108" ht="20.25" customHeight="1"/>
    <row r="109" ht="20.25" customHeight="1"/>
    <row r="110" ht="36" customHeight="1"/>
    <row r="111" ht="20.25" customHeight="1"/>
    <row r="112" ht="20.25" customHeight="1"/>
    <row r="113" ht="20.25" customHeight="1"/>
    <row r="114" ht="20.25" customHeight="1"/>
    <row r="115" ht="36" customHeight="1"/>
    <row r="116" ht="20.25" customHeight="1"/>
    <row r="117" ht="20.25" customHeight="1"/>
    <row r="118" ht="20.25" customHeight="1"/>
    <row r="119" ht="20.25" customHeight="1"/>
    <row r="120" ht="36" customHeight="1"/>
    <row r="121" ht="20.25" customHeight="1"/>
    <row r="122" ht="20.25" customHeight="1"/>
    <row r="123" ht="20.25" customHeight="1"/>
    <row r="125" ht="36" customHeight="1"/>
    <row r="126" ht="20.25" customHeight="1"/>
    <row r="127" ht="20.25" customHeight="1"/>
    <row r="128" ht="20.25" customHeight="1"/>
    <row r="129" ht="20.25" customHeight="1"/>
    <row r="130" ht="36" customHeight="1"/>
    <row r="131" ht="20.25" customHeight="1"/>
    <row r="132" ht="20.25" customHeight="1"/>
    <row r="133" ht="20.25" customHeight="1"/>
  </sheetData>
  <mergeCells count="17">
    <mergeCell ref="D20:E20"/>
    <mergeCell ref="D21:E21"/>
    <mergeCell ref="D22:E22"/>
    <mergeCell ref="D23:E23"/>
    <mergeCell ref="D24:E24"/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</mergeCells>
  <pageMargins left="0.7" right="0.7" top="0.75" bottom="0.75" header="0.3" footer="0.3"/>
  <pageSetup paperSize="9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423F5-0CA9-48F6-B717-C9B95603424D}">
  <dimension ref="C1:M133"/>
  <sheetViews>
    <sheetView showGridLines="0" zoomScale="85" zoomScaleNormal="85" workbookViewId="0">
      <selection activeCell="C1" sqref="C1:K2"/>
    </sheetView>
  </sheetViews>
  <sheetFormatPr baseColWidth="10" defaultColWidth="11.3984375" defaultRowHeight="14.25"/>
  <cols>
    <col min="1" max="2" width="7.3984375" customWidth="1"/>
    <col min="3" max="3" width="78.59765625" bestFit="1" customWidth="1"/>
    <col min="4" max="4" width="43" style="43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66" t="s">
        <v>174</v>
      </c>
      <c r="D1" s="66"/>
      <c r="E1" s="66"/>
      <c r="F1" s="66"/>
      <c r="G1" s="66"/>
      <c r="H1" s="66"/>
      <c r="I1" s="66"/>
      <c r="J1" s="66"/>
      <c r="K1" s="66"/>
    </row>
    <row r="2" spans="3:13" ht="30" customHeight="1">
      <c r="C2" s="66"/>
      <c r="D2" s="66"/>
      <c r="E2" s="66"/>
      <c r="F2" s="66"/>
      <c r="G2" s="66"/>
      <c r="H2" s="66"/>
      <c r="I2" s="66"/>
      <c r="J2" s="66"/>
      <c r="K2" s="66"/>
    </row>
    <row r="3" spans="3:13" ht="15" customHeight="1">
      <c r="C3" s="67" t="s">
        <v>77</v>
      </c>
      <c r="D3" s="67"/>
      <c r="E3" s="67"/>
      <c r="F3" s="67"/>
      <c r="G3" s="67"/>
      <c r="H3" s="67"/>
      <c r="I3" s="67"/>
      <c r="J3" s="67"/>
      <c r="K3" s="67"/>
    </row>
    <row r="4" spans="3:13" ht="15" customHeight="1">
      <c r="C4" s="67"/>
      <c r="D4" s="67"/>
      <c r="E4" s="67"/>
      <c r="F4" s="67"/>
      <c r="G4" s="67"/>
      <c r="H4" s="67"/>
      <c r="I4" s="67"/>
      <c r="J4" s="67"/>
      <c r="K4" s="67"/>
    </row>
    <row r="5" spans="3:13" ht="14.65" thickBot="1">
      <c r="C5" s="9"/>
      <c r="D5" s="42"/>
      <c r="E5" s="9"/>
      <c r="F5" s="9"/>
      <c r="G5" s="9"/>
      <c r="H5" s="9"/>
      <c r="I5" s="9"/>
      <c r="J5" s="9"/>
      <c r="K5" s="9"/>
    </row>
    <row r="6" spans="3:13" ht="16.5" customHeight="1" thickTop="1" thickBot="1">
      <c r="C6" s="13" t="s">
        <v>78</v>
      </c>
      <c r="D6" s="64" t="s">
        <v>79</v>
      </c>
      <c r="E6" s="64"/>
      <c r="F6" s="10"/>
      <c r="G6" s="10"/>
      <c r="H6" s="9"/>
      <c r="I6" s="9"/>
      <c r="J6" s="9"/>
      <c r="K6" s="9"/>
    </row>
    <row r="7" spans="3:13" ht="15" thickTop="1" thickBot="1">
      <c r="C7" s="14" t="s">
        <v>109</v>
      </c>
      <c r="D7" s="65" t="s">
        <v>175</v>
      </c>
      <c r="E7" s="65"/>
      <c r="F7" s="9"/>
      <c r="G7" s="76"/>
      <c r="H7" s="76"/>
      <c r="I7" s="9"/>
      <c r="J7" s="9"/>
      <c r="K7" s="9"/>
    </row>
    <row r="8" spans="3:13" ht="16.5" customHeight="1" thickTop="1" thickBot="1">
      <c r="C8" s="15" t="s">
        <v>86</v>
      </c>
      <c r="D8" s="77">
        <v>80207991</v>
      </c>
      <c r="E8" s="78"/>
      <c r="F8" s="11"/>
      <c r="G8" s="9"/>
      <c r="H8" s="9"/>
      <c r="I8" s="9"/>
      <c r="J8" s="9"/>
      <c r="K8" s="9"/>
    </row>
    <row r="9" spans="3:13" ht="15" thickTop="1" thickBot="1">
      <c r="C9" s="15" t="s">
        <v>87</v>
      </c>
      <c r="D9" s="77"/>
      <c r="E9" s="78"/>
      <c r="F9" s="9"/>
      <c r="H9" s="9"/>
      <c r="I9" s="9"/>
      <c r="J9" s="9"/>
      <c r="K9" s="9"/>
    </row>
    <row r="10" spans="3:13" ht="15" thickTop="1" thickBot="1">
      <c r="C10" s="15" t="s">
        <v>89</v>
      </c>
      <c r="D10" s="77">
        <f>ROUND(D8/24/1.0026,0)</f>
        <v>3333333</v>
      </c>
      <c r="E10" s="78"/>
      <c r="F10" s="9"/>
      <c r="G10" s="9"/>
      <c r="H10" s="9"/>
      <c r="I10" s="9"/>
      <c r="J10" s="9"/>
      <c r="K10" s="9"/>
    </row>
    <row r="11" spans="3:13" ht="15" thickTop="1" thickBot="1">
      <c r="C11" s="15" t="s">
        <v>90</v>
      </c>
      <c r="D11" s="77">
        <f>ROUND(D9/24/1.0026,0)</f>
        <v>0</v>
      </c>
      <c r="E11" s="78"/>
      <c r="F11" s="9"/>
      <c r="G11" s="9"/>
      <c r="H11" s="9"/>
      <c r="I11" s="9"/>
      <c r="J11" s="9"/>
      <c r="K11" s="9"/>
    </row>
    <row r="12" spans="3:13" ht="15" thickTop="1" thickBot="1">
      <c r="C12" s="15" t="s">
        <v>91</v>
      </c>
      <c r="D12" s="62">
        <f>D11/D10</f>
        <v>0</v>
      </c>
      <c r="E12" s="63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92</v>
      </c>
      <c r="D14" s="44" t="s">
        <v>111</v>
      </c>
      <c r="E14" s="44" t="s">
        <v>94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112</v>
      </c>
      <c r="D15" s="51">
        <v>49.684100000000001</v>
      </c>
      <c r="E15" s="24">
        <f>D15/100/24*365/31/1.0026</f>
        <v>0.24311382475456292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113</v>
      </c>
      <c r="D16" s="16">
        <v>0</v>
      </c>
      <c r="E16" s="17"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6.5" customHeight="1" thickTop="1" thickBot="1">
      <c r="C18" s="13" t="s">
        <v>78</v>
      </c>
      <c r="D18" s="64" t="s">
        <v>97</v>
      </c>
      <c r="E18" s="64"/>
      <c r="F18" s="9"/>
      <c r="G18" s="9"/>
      <c r="H18" s="9"/>
      <c r="I18" s="9"/>
      <c r="J18" s="9"/>
      <c r="K18" s="9"/>
    </row>
    <row r="19" spans="3:11" ht="15" thickTop="1" thickBot="1">
      <c r="C19" s="14" t="s">
        <v>109</v>
      </c>
      <c r="D19" s="65" t="s">
        <v>175</v>
      </c>
      <c r="E19" s="65"/>
      <c r="F19" s="9"/>
      <c r="G19" s="9"/>
      <c r="H19" s="9"/>
      <c r="I19" s="9"/>
      <c r="J19" s="9"/>
      <c r="K19" s="9"/>
    </row>
    <row r="20" spans="3:11" ht="15" thickTop="1" thickBot="1">
      <c r="C20" s="15" t="s">
        <v>86</v>
      </c>
      <c r="D20" s="77">
        <v>136689398</v>
      </c>
      <c r="E20" s="78"/>
      <c r="F20" s="11"/>
      <c r="G20" s="9"/>
      <c r="H20" s="9"/>
      <c r="I20" s="9"/>
      <c r="J20" s="9"/>
      <c r="K20" s="9"/>
    </row>
    <row r="21" spans="3:11" ht="15" thickTop="1" thickBot="1">
      <c r="C21" s="15" t="s">
        <v>87</v>
      </c>
      <c r="D21" s="68">
        <v>1650897</v>
      </c>
      <c r="E21" s="69"/>
      <c r="F21" s="9"/>
      <c r="G21" s="11"/>
      <c r="H21" s="9"/>
      <c r="I21" s="9"/>
      <c r="J21" s="9"/>
      <c r="K21" s="9"/>
    </row>
    <row r="22" spans="3:11" ht="15" thickTop="1" thickBot="1">
      <c r="C22" s="15" t="s">
        <v>89</v>
      </c>
      <c r="D22" s="68">
        <f>ROUND(D20/24/1.0026,0)</f>
        <v>5680622</v>
      </c>
      <c r="E22" s="69"/>
      <c r="F22" s="9"/>
      <c r="G22" s="9"/>
      <c r="H22" s="9"/>
      <c r="I22" s="9"/>
      <c r="J22" s="9"/>
      <c r="K22" s="9"/>
    </row>
    <row r="23" spans="3:11" ht="15" thickTop="1" thickBot="1">
      <c r="C23" s="15" t="s">
        <v>90</v>
      </c>
      <c r="D23" s="68">
        <f>ROUND(D21/24/1.0026,0)</f>
        <v>68609</v>
      </c>
      <c r="E23" s="69"/>
      <c r="F23" s="9"/>
      <c r="G23" s="9"/>
      <c r="H23" s="9"/>
      <c r="I23" s="9"/>
      <c r="J23" s="9"/>
      <c r="K23" s="9"/>
    </row>
    <row r="24" spans="3:11" ht="15" thickTop="1" thickBot="1">
      <c r="C24" s="15" t="s">
        <v>91</v>
      </c>
      <c r="D24" s="62">
        <f>D23/D22</f>
        <v>1.2077726699646624E-2</v>
      </c>
      <c r="E24" s="63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92</v>
      </c>
      <c r="D26" s="44" t="s">
        <v>111</v>
      </c>
      <c r="E26" s="44" t="s">
        <v>94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112</v>
      </c>
      <c r="D27" s="51">
        <v>44.195900000000002</v>
      </c>
      <c r="E27" s="24">
        <f>D27/100/24*365/31/1.0026</f>
        <v>0.21625901017569371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113</v>
      </c>
      <c r="D28" s="16">
        <v>0</v>
      </c>
      <c r="E28" s="23">
        <v>0</v>
      </c>
      <c r="F28" s="9"/>
      <c r="G28" s="9"/>
      <c r="H28" s="9"/>
      <c r="I28" s="9"/>
      <c r="J28" s="9"/>
      <c r="K28" s="9"/>
    </row>
    <row r="29" spans="3:11" ht="14.65" thickTop="1">
      <c r="F29" s="9"/>
      <c r="G29" s="9"/>
      <c r="H29" s="9"/>
      <c r="I29" s="9"/>
      <c r="J29" s="9"/>
      <c r="K29" s="9"/>
    </row>
    <row r="31" spans="3:11" ht="20.25" customHeight="1"/>
    <row r="32" spans="3:11" ht="20.25" customHeight="1"/>
    <row r="33" ht="20.25" customHeight="1"/>
    <row r="34" ht="20.25" customHeight="1"/>
    <row r="35" ht="36" customHeight="1"/>
    <row r="36" ht="20.25" customHeight="1"/>
    <row r="37" ht="20.25" customHeight="1"/>
    <row r="38" ht="20.25" customHeight="1"/>
    <row r="39" ht="20.25" customHeight="1"/>
    <row r="40" ht="36" customHeight="1"/>
    <row r="41" ht="20.25" customHeight="1"/>
    <row r="42" ht="20.25" customHeight="1"/>
    <row r="43" ht="20.25" customHeight="1"/>
    <row r="44" ht="20.25" customHeight="1"/>
    <row r="45" ht="36" customHeight="1"/>
    <row r="46" ht="20.25" customHeight="1"/>
    <row r="47" ht="20.25" customHeight="1"/>
    <row r="48" ht="20.25" customHeight="1"/>
    <row r="49" ht="20.25" customHeight="1"/>
    <row r="50" ht="36" customHeight="1"/>
    <row r="51" ht="20.25" customHeight="1"/>
    <row r="52" ht="20.25" customHeight="1"/>
    <row r="53" ht="20.25" customHeight="1"/>
    <row r="54" ht="20.25" customHeight="1"/>
    <row r="55" ht="36" customHeight="1"/>
    <row r="56" ht="20.25" customHeight="1"/>
    <row r="57" ht="20.25" customHeight="1"/>
    <row r="58" ht="20.25" customHeight="1"/>
    <row r="59" ht="20.25" customHeight="1"/>
    <row r="60" ht="36" customHeight="1"/>
    <row r="61" ht="20.25" customHeight="1"/>
    <row r="62" ht="20.25" customHeight="1"/>
    <row r="63" ht="20.25" customHeight="1"/>
    <row r="64" ht="20.25" customHeight="1"/>
    <row r="65" ht="36" customHeight="1"/>
    <row r="66" ht="20.25" customHeight="1"/>
    <row r="67" ht="20.25" customHeight="1"/>
    <row r="68" ht="20.25" customHeight="1"/>
    <row r="69" ht="20.25" customHeight="1"/>
    <row r="70" ht="36" customHeight="1"/>
    <row r="71" ht="20.25" customHeight="1"/>
    <row r="72" ht="20.25" customHeight="1"/>
    <row r="73" ht="20.25" customHeight="1"/>
    <row r="74" ht="20.25" customHeight="1"/>
    <row r="75" ht="36" customHeight="1"/>
    <row r="76" ht="20.25" customHeight="1"/>
    <row r="77" ht="20.25" customHeight="1"/>
    <row r="78" ht="20.25" customHeight="1"/>
    <row r="79" ht="20.25" customHeight="1"/>
    <row r="80" ht="36" customHeight="1"/>
    <row r="81" ht="20.25" customHeight="1"/>
    <row r="82" ht="20.25" customHeight="1"/>
    <row r="83" ht="20.25" customHeight="1"/>
    <row r="84" ht="20.25" customHeight="1"/>
    <row r="85" ht="36" customHeight="1"/>
    <row r="86" ht="20.25" customHeight="1"/>
    <row r="87" ht="20.25" customHeight="1"/>
    <row r="88" ht="20.25" customHeight="1"/>
    <row r="89" ht="20.25" customHeight="1"/>
    <row r="90" ht="36" customHeight="1"/>
    <row r="91" ht="20.25" customHeight="1"/>
    <row r="92" ht="20.25" customHeight="1"/>
    <row r="93" ht="20.25" customHeight="1"/>
    <row r="94" ht="20.25" customHeight="1"/>
    <row r="95" ht="36" customHeight="1"/>
    <row r="96" ht="20.25" customHeight="1"/>
    <row r="97" ht="20.25" customHeight="1"/>
    <row r="98" ht="20.25" customHeight="1"/>
    <row r="99" ht="20.25" customHeight="1"/>
    <row r="100" ht="36" customHeight="1"/>
    <row r="101" ht="20.25" customHeight="1"/>
    <row r="102" ht="20.25" customHeight="1"/>
    <row r="103" ht="20.25" customHeight="1"/>
    <row r="104" ht="20.25" customHeight="1"/>
    <row r="105" ht="36" customHeight="1"/>
    <row r="106" ht="20.25" customHeight="1"/>
    <row r="107" ht="20.25" customHeight="1"/>
    <row r="108" ht="20.25" customHeight="1"/>
    <row r="109" ht="20.25" customHeight="1"/>
    <row r="110" ht="36" customHeight="1"/>
    <row r="111" ht="20.25" customHeight="1"/>
    <row r="112" ht="20.25" customHeight="1"/>
    <row r="113" ht="20.25" customHeight="1"/>
    <row r="114" ht="20.25" customHeight="1"/>
    <row r="115" ht="36" customHeight="1"/>
    <row r="116" ht="20.25" customHeight="1"/>
    <row r="117" ht="20.25" customHeight="1"/>
    <row r="118" ht="20.25" customHeight="1"/>
    <row r="119" ht="20.25" customHeight="1"/>
    <row r="120" ht="36" customHeight="1"/>
    <row r="121" ht="20.25" customHeight="1"/>
    <row r="122" ht="20.25" customHeight="1"/>
    <row r="123" ht="20.25" customHeight="1"/>
    <row r="125" ht="36" customHeight="1"/>
    <row r="126" ht="20.25" customHeight="1"/>
    <row r="127" ht="20.25" customHeight="1"/>
    <row r="128" ht="20.25" customHeight="1"/>
    <row r="129" ht="20.25" customHeight="1"/>
    <row r="130" ht="36" customHeight="1"/>
    <row r="131" ht="20.25" customHeight="1"/>
    <row r="132" ht="20.25" customHeight="1"/>
    <row r="133" ht="20.25" customHeight="1"/>
  </sheetData>
  <mergeCells count="17">
    <mergeCell ref="D20:E20"/>
    <mergeCell ref="D21:E21"/>
    <mergeCell ref="D22:E22"/>
    <mergeCell ref="D23:E23"/>
    <mergeCell ref="D24:E24"/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</mergeCells>
  <pageMargins left="0.7" right="0.7" top="0.75" bottom="0.75" header="0.3" footer="0.3"/>
  <pageSetup paperSize="9"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W31"/>
  <sheetViews>
    <sheetView showGridLines="0" zoomScale="70" zoomScaleNormal="70" zoomScaleSheetLayoutView="86" workbookViewId="0">
      <selection activeCell="D26" sqref="D26:E26"/>
    </sheetView>
  </sheetViews>
  <sheetFormatPr baseColWidth="10" defaultColWidth="11.3984375" defaultRowHeight="13.5"/>
  <cols>
    <col min="1" max="2" width="7.3984375" style="9" customWidth="1"/>
    <col min="3" max="3" width="77.59765625" style="9" bestFit="1" customWidth="1"/>
    <col min="4" max="4" width="23" style="9" bestFit="1" customWidth="1"/>
    <col min="5" max="5" width="19.265625" style="9" bestFit="1" customWidth="1"/>
    <col min="6" max="6" width="18.3984375" style="9" bestFit="1" customWidth="1"/>
    <col min="7" max="9" width="19.73046875" style="9" bestFit="1" customWidth="1"/>
    <col min="10" max="13" width="19.73046875" style="9" customWidth="1"/>
    <col min="14" max="15" width="7.265625" style="9" customWidth="1"/>
    <col min="16" max="16" width="14.265625" style="9" bestFit="1" customWidth="1"/>
    <col min="17" max="18" width="7.265625" style="9" customWidth="1"/>
    <col min="19" max="23" width="18.3984375" style="9" bestFit="1" customWidth="1"/>
    <col min="24" max="16384" width="11.3984375" style="9"/>
  </cols>
  <sheetData>
    <row r="1" spans="1:23" ht="33.75" customHeight="1">
      <c r="C1" s="59" t="s">
        <v>176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25"/>
      <c r="O1" s="25"/>
      <c r="P1" s="25"/>
      <c r="Q1" s="25"/>
      <c r="R1" s="25"/>
      <c r="S1" s="25"/>
    </row>
    <row r="2" spans="1:23" ht="19.5" customHeight="1"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23" ht="15" customHeight="1">
      <c r="A3" s="26"/>
      <c r="C3" s="67" t="s">
        <v>77</v>
      </c>
      <c r="D3" s="67"/>
      <c r="E3" s="67"/>
      <c r="F3" s="67"/>
      <c r="G3" s="67"/>
      <c r="H3" s="67"/>
      <c r="I3" s="67"/>
      <c r="J3" s="67"/>
      <c r="K3" s="67"/>
      <c r="L3" s="67"/>
      <c r="M3" s="67"/>
    </row>
    <row r="4" spans="1:23" ht="15" customHeight="1">
      <c r="A4" s="26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</row>
    <row r="6" spans="1:23">
      <c r="C6" s="10"/>
    </row>
    <row r="7" spans="1:23" ht="15" customHeight="1" thickBot="1">
      <c r="A7" s="26"/>
      <c r="C7" s="10"/>
    </row>
    <row r="8" spans="1:23" s="10" customFormat="1" ht="15.4" thickTop="1" thickBot="1">
      <c r="A8" s="9"/>
      <c r="B8" s="9"/>
      <c r="C8" s="30" t="s">
        <v>177</v>
      </c>
      <c r="D8" s="87" t="s">
        <v>79</v>
      </c>
      <c r="E8" s="88"/>
      <c r="F8" s="88"/>
      <c r="G8" s="88"/>
      <c r="H8" s="88"/>
      <c r="I8" s="88"/>
      <c r="J8" s="88"/>
      <c r="K8" s="88"/>
      <c r="L8" s="88"/>
      <c r="M8" s="89"/>
      <c r="N8" s="9"/>
      <c r="O8" s="9"/>
      <c r="P8" s="9"/>
      <c r="Q8" s="9"/>
      <c r="R8" s="9"/>
      <c r="S8" s="39"/>
      <c r="T8" s="39"/>
      <c r="U8" s="39"/>
      <c r="V8" s="39"/>
      <c r="W8" s="39"/>
    </row>
    <row r="9" spans="1:23" ht="16.5" customHeight="1" thickTop="1" thickBot="1">
      <c r="C9" s="29" t="s">
        <v>80</v>
      </c>
      <c r="D9" s="85" t="s">
        <v>178</v>
      </c>
      <c r="E9" s="86"/>
      <c r="F9" s="85" t="s">
        <v>179</v>
      </c>
      <c r="G9" s="86"/>
      <c r="H9" s="85" t="s">
        <v>180</v>
      </c>
      <c r="I9" s="86"/>
      <c r="J9" s="85" t="s">
        <v>181</v>
      </c>
      <c r="K9" s="86"/>
      <c r="L9" s="85" t="s">
        <v>182</v>
      </c>
      <c r="M9" s="86"/>
      <c r="S9" s="38"/>
      <c r="T9" s="38"/>
      <c r="U9" s="38"/>
      <c r="V9" s="38"/>
      <c r="W9" s="38"/>
    </row>
    <row r="10" spans="1:23" ht="14.25" thickTop="1" thickBot="1">
      <c r="C10" s="15" t="s">
        <v>86</v>
      </c>
      <c r="D10" s="60">
        <v>0</v>
      </c>
      <c r="E10" s="61"/>
      <c r="F10" s="60">
        <v>0</v>
      </c>
      <c r="G10" s="61"/>
      <c r="H10" s="60">
        <v>0</v>
      </c>
      <c r="I10" s="61"/>
      <c r="J10" s="60">
        <v>0</v>
      </c>
      <c r="K10" s="61"/>
      <c r="L10" s="60">
        <v>0</v>
      </c>
      <c r="M10" s="61"/>
      <c r="P10" s="36"/>
      <c r="S10" s="38"/>
      <c r="T10" s="38"/>
      <c r="U10" s="38"/>
      <c r="V10" s="38"/>
      <c r="W10" s="38"/>
    </row>
    <row r="11" spans="1:23" ht="14.25" thickTop="1" thickBot="1">
      <c r="C11" s="15" t="s">
        <v>87</v>
      </c>
      <c r="D11" s="60">
        <v>0</v>
      </c>
      <c r="E11" s="61"/>
      <c r="F11" s="60">
        <v>0</v>
      </c>
      <c r="G11" s="61"/>
      <c r="H11" s="60">
        <v>0</v>
      </c>
      <c r="I11" s="61"/>
      <c r="J11" s="60">
        <v>0</v>
      </c>
      <c r="K11" s="61"/>
      <c r="L11" s="60">
        <v>0</v>
      </c>
      <c r="M11" s="61"/>
    </row>
    <row r="12" spans="1:23" s="10" customFormat="1" ht="14.25" thickTop="1" thickBot="1">
      <c r="A12" s="9"/>
      <c r="B12" s="9"/>
      <c r="C12" s="15" t="s">
        <v>89</v>
      </c>
      <c r="D12" s="60">
        <f>INT(D10/24/1.0026)</f>
        <v>0</v>
      </c>
      <c r="E12" s="61"/>
      <c r="F12" s="60">
        <f t="shared" ref="F12" si="0">INT(F10/24/1.0026)</f>
        <v>0</v>
      </c>
      <c r="G12" s="61"/>
      <c r="H12" s="60">
        <f t="shared" ref="H12" si="1">INT(H10/24/1.0026)</f>
        <v>0</v>
      </c>
      <c r="I12" s="61"/>
      <c r="J12" s="60">
        <f t="shared" ref="J12" si="2">INT(J10/24/1.0026)</f>
        <v>0</v>
      </c>
      <c r="K12" s="61"/>
      <c r="L12" s="60">
        <f t="shared" ref="L12" si="3">INT(L10/24/1.0026)</f>
        <v>0</v>
      </c>
      <c r="M12" s="61"/>
      <c r="O12" s="9"/>
      <c r="P12" s="9"/>
      <c r="Q12" s="9"/>
      <c r="R12" s="9"/>
      <c r="S12" s="9"/>
    </row>
    <row r="13" spans="1:23" ht="14.25" thickTop="1" thickBot="1">
      <c r="C13" s="15" t="s">
        <v>90</v>
      </c>
      <c r="D13" s="60">
        <v>0</v>
      </c>
      <c r="E13" s="61"/>
      <c r="F13" s="60">
        <v>0</v>
      </c>
      <c r="G13" s="61"/>
      <c r="H13" s="60">
        <v>0</v>
      </c>
      <c r="I13" s="61"/>
      <c r="J13" s="60">
        <v>0</v>
      </c>
      <c r="K13" s="61"/>
      <c r="L13" s="60">
        <v>0</v>
      </c>
      <c r="M13" s="61"/>
    </row>
    <row r="14" spans="1:23" ht="14.25" thickTop="1" thickBot="1">
      <c r="C14" s="15" t="s">
        <v>91</v>
      </c>
      <c r="D14" s="62" t="e">
        <f>D11/D10</f>
        <v>#DIV/0!</v>
      </c>
      <c r="E14" s="63"/>
      <c r="F14" s="62" t="e">
        <f t="shared" ref="F14" si="4">F11/F10</f>
        <v>#DIV/0!</v>
      </c>
      <c r="G14" s="63"/>
      <c r="H14" s="62" t="e">
        <f t="shared" ref="H14" si="5">H11/H10</f>
        <v>#DIV/0!</v>
      </c>
      <c r="I14" s="63"/>
      <c r="J14" s="62" t="e">
        <f t="shared" ref="J14" si="6">J11/J10</f>
        <v>#DIV/0!</v>
      </c>
      <c r="K14" s="63"/>
      <c r="L14" s="62" t="e">
        <f t="shared" ref="L14" si="7">L11/L10</f>
        <v>#DIV/0!</v>
      </c>
      <c r="M14" s="63"/>
      <c r="S14" s="39"/>
      <c r="T14" s="39"/>
      <c r="U14" s="39"/>
      <c r="V14" s="39"/>
      <c r="W14" s="39"/>
    </row>
    <row r="15" spans="1:23" ht="20.25" customHeight="1" thickTop="1" thickBot="1">
      <c r="S15" s="38"/>
      <c r="T15" s="38"/>
      <c r="U15" s="38"/>
      <c r="V15" s="38"/>
      <c r="W15" s="38"/>
    </row>
    <row r="16" spans="1:23" ht="95.25" thickTop="1" thickBot="1">
      <c r="C16" s="15" t="s">
        <v>92</v>
      </c>
      <c r="D16" s="44" t="s">
        <v>111</v>
      </c>
      <c r="E16" s="44" t="s">
        <v>183</v>
      </c>
      <c r="S16" s="38"/>
      <c r="T16" s="38"/>
      <c r="U16" s="38"/>
      <c r="V16" s="38"/>
      <c r="W16" s="38"/>
    </row>
    <row r="17" spans="3:16" ht="14.25" thickTop="1" thickBot="1">
      <c r="C17" s="28" t="s">
        <v>112</v>
      </c>
      <c r="D17" s="16">
        <v>0</v>
      </c>
      <c r="E17" s="16">
        <v>0</v>
      </c>
    </row>
    <row r="18" spans="3:16" ht="14.25" thickTop="1" thickBot="1">
      <c r="C18" s="15" t="s">
        <v>96</v>
      </c>
      <c r="D18" s="17">
        <v>0</v>
      </c>
      <c r="E18" s="17">
        <v>0</v>
      </c>
    </row>
    <row r="19" spans="3:16" ht="14.25" thickTop="1" thickBot="1"/>
    <row r="20" spans="3:16" ht="15.4" thickTop="1" thickBot="1">
      <c r="C20" s="27" t="s">
        <v>177</v>
      </c>
      <c r="D20" s="87" t="s">
        <v>97</v>
      </c>
      <c r="E20" s="88"/>
      <c r="F20" s="88"/>
      <c r="G20" s="88"/>
      <c r="H20" s="88"/>
      <c r="I20" s="88"/>
      <c r="J20" s="88"/>
      <c r="K20" s="88"/>
      <c r="L20" s="88"/>
      <c r="M20" s="89"/>
      <c r="P20" s="37"/>
    </row>
    <row r="21" spans="3:16" ht="16.5" customHeight="1" thickTop="1" thickBot="1">
      <c r="C21" s="29" t="s">
        <v>80</v>
      </c>
      <c r="D21" s="85" t="s">
        <v>178</v>
      </c>
      <c r="E21" s="86"/>
      <c r="F21" s="85" t="s">
        <v>179</v>
      </c>
      <c r="G21" s="86"/>
      <c r="H21" s="85" t="s">
        <v>180</v>
      </c>
      <c r="I21" s="86"/>
      <c r="J21" s="85" t="s">
        <v>184</v>
      </c>
      <c r="K21" s="86"/>
      <c r="L21" s="85" t="s">
        <v>185</v>
      </c>
      <c r="M21" s="86"/>
    </row>
    <row r="22" spans="3:16" ht="16.5" customHeight="1" thickTop="1" thickBot="1">
      <c r="C22" s="15" t="s">
        <v>86</v>
      </c>
      <c r="D22" s="60">
        <v>0</v>
      </c>
      <c r="E22" s="61"/>
      <c r="F22" s="60">
        <v>0</v>
      </c>
      <c r="G22" s="61"/>
      <c r="H22" s="60">
        <v>0</v>
      </c>
      <c r="I22" s="61"/>
      <c r="J22" s="60">
        <v>0</v>
      </c>
      <c r="K22" s="61"/>
      <c r="L22" s="60">
        <v>0</v>
      </c>
      <c r="M22" s="61"/>
    </row>
    <row r="23" spans="3:16" ht="16.5" customHeight="1" thickTop="1" thickBot="1">
      <c r="C23" s="15" t="s">
        <v>87</v>
      </c>
      <c r="D23" s="60">
        <v>0</v>
      </c>
      <c r="E23" s="61"/>
      <c r="F23" s="60">
        <v>0</v>
      </c>
      <c r="G23" s="61"/>
      <c r="H23" s="60">
        <v>0</v>
      </c>
      <c r="I23" s="61"/>
      <c r="J23" s="60">
        <v>0</v>
      </c>
      <c r="K23" s="61"/>
      <c r="L23" s="60">
        <v>0</v>
      </c>
      <c r="M23" s="61"/>
    </row>
    <row r="24" spans="3:16" ht="16.5" customHeight="1" thickTop="1" thickBot="1">
      <c r="C24" s="15" t="s">
        <v>89</v>
      </c>
      <c r="D24" s="60">
        <f>INT(D22/24/1.0026)</f>
        <v>0</v>
      </c>
      <c r="E24" s="61"/>
      <c r="F24" s="60">
        <f t="shared" ref="F24" si="8">INT(F22/24/1.0026)</f>
        <v>0</v>
      </c>
      <c r="G24" s="61"/>
      <c r="H24" s="60">
        <f t="shared" ref="H24" si="9">INT(H22/24/1.0026)</f>
        <v>0</v>
      </c>
      <c r="I24" s="61"/>
      <c r="J24" s="60">
        <f t="shared" ref="J24" si="10">INT(J22/24/1.0026)</f>
        <v>0</v>
      </c>
      <c r="K24" s="61"/>
      <c r="L24" s="60">
        <f t="shared" ref="L24" si="11">INT(L22/24/1.0026)</f>
        <v>0</v>
      </c>
      <c r="M24" s="61"/>
    </row>
    <row r="25" spans="3:16" ht="16.5" customHeight="1" thickTop="1" thickBot="1">
      <c r="C25" s="15" t="s">
        <v>90</v>
      </c>
      <c r="D25" s="60">
        <v>0</v>
      </c>
      <c r="E25" s="61"/>
      <c r="F25" s="60">
        <v>0</v>
      </c>
      <c r="G25" s="61"/>
      <c r="H25" s="60">
        <v>0</v>
      </c>
      <c r="I25" s="61"/>
      <c r="J25" s="60">
        <v>0</v>
      </c>
      <c r="K25" s="61"/>
      <c r="L25" s="60">
        <v>0</v>
      </c>
      <c r="M25" s="61"/>
    </row>
    <row r="26" spans="3:16" ht="16.5" customHeight="1" thickTop="1" thickBot="1">
      <c r="C26" s="15" t="s">
        <v>91</v>
      </c>
      <c r="D26" s="62" t="e">
        <f>D25/D24</f>
        <v>#DIV/0!</v>
      </c>
      <c r="E26" s="63"/>
      <c r="F26" s="62" t="e">
        <f t="shared" ref="F26" si="12">F25/F24</f>
        <v>#DIV/0!</v>
      </c>
      <c r="G26" s="63"/>
      <c r="H26" s="62" t="e">
        <f t="shared" ref="H26" si="13">H25/H24</f>
        <v>#DIV/0!</v>
      </c>
      <c r="I26" s="63"/>
      <c r="J26" s="62" t="e">
        <f t="shared" ref="J26" si="14">J25/J24</f>
        <v>#DIV/0!</v>
      </c>
      <c r="K26" s="63"/>
      <c r="L26" s="62" t="e">
        <f t="shared" ref="L26" si="15">L25/L24</f>
        <v>#DIV/0!</v>
      </c>
      <c r="M26" s="63"/>
    </row>
    <row r="27" spans="3:16" ht="14.25" thickTop="1" thickBot="1"/>
    <row r="28" spans="3:16" ht="95.25" thickTop="1" thickBot="1">
      <c r="C28" s="15" t="s">
        <v>92</v>
      </c>
      <c r="D28" s="44" t="s">
        <v>111</v>
      </c>
      <c r="E28" s="44" t="s">
        <v>183</v>
      </c>
    </row>
    <row r="29" spans="3:16" ht="14.25" thickTop="1" thickBot="1">
      <c r="C29" s="15" t="s">
        <v>112</v>
      </c>
      <c r="D29" s="16">
        <v>0</v>
      </c>
      <c r="E29" s="16">
        <v>0</v>
      </c>
    </row>
    <row r="30" spans="3:16" ht="14.25" thickTop="1" thickBot="1">
      <c r="C30" s="15" t="s">
        <v>96</v>
      </c>
      <c r="D30" s="17">
        <v>0</v>
      </c>
      <c r="E30" s="17">
        <v>0</v>
      </c>
    </row>
    <row r="31" spans="3:16" ht="13.9" thickTop="1"/>
  </sheetData>
  <mergeCells count="64">
    <mergeCell ref="J26:K26"/>
    <mergeCell ref="L26:M26"/>
    <mergeCell ref="C3:M4"/>
    <mergeCell ref="C1:M2"/>
    <mergeCell ref="D8:M8"/>
    <mergeCell ref="D20:M20"/>
    <mergeCell ref="J23:K23"/>
    <mergeCell ref="L23:M23"/>
    <mergeCell ref="J24:K24"/>
    <mergeCell ref="L24:M24"/>
    <mergeCell ref="J25:K25"/>
    <mergeCell ref="L25:M25"/>
    <mergeCell ref="J21:K21"/>
    <mergeCell ref="L21:M21"/>
    <mergeCell ref="J22:K22"/>
    <mergeCell ref="L22:M22"/>
    <mergeCell ref="F26:G26"/>
    <mergeCell ref="H26:I26"/>
    <mergeCell ref="J9:K9"/>
    <mergeCell ref="L9:M9"/>
    <mergeCell ref="J10:K10"/>
    <mergeCell ref="L10:M10"/>
    <mergeCell ref="J11:K11"/>
    <mergeCell ref="L11:M11"/>
    <mergeCell ref="J12:K12"/>
    <mergeCell ref="L12:M12"/>
    <mergeCell ref="J13:K13"/>
    <mergeCell ref="L13:M13"/>
    <mergeCell ref="J14:K14"/>
    <mergeCell ref="L14:M14"/>
    <mergeCell ref="F23:G23"/>
    <mergeCell ref="H23:I23"/>
    <mergeCell ref="F24:G24"/>
    <mergeCell ref="H24:I24"/>
    <mergeCell ref="F25:G25"/>
    <mergeCell ref="H25:I25"/>
    <mergeCell ref="F21:G21"/>
    <mergeCell ref="H21:I21"/>
    <mergeCell ref="F22:G22"/>
    <mergeCell ref="H22:I22"/>
    <mergeCell ref="F12:G12"/>
    <mergeCell ref="H12:I12"/>
    <mergeCell ref="F13:G13"/>
    <mergeCell ref="H13:I13"/>
    <mergeCell ref="F14:G14"/>
    <mergeCell ref="H14:I14"/>
    <mergeCell ref="D11:E11"/>
    <mergeCell ref="D9:E9"/>
    <mergeCell ref="D10:E10"/>
    <mergeCell ref="F9:G9"/>
    <mergeCell ref="H9:I9"/>
    <mergeCell ref="F10:G10"/>
    <mergeCell ref="H10:I10"/>
    <mergeCell ref="F11:G11"/>
    <mergeCell ref="H11:I11"/>
    <mergeCell ref="D23:E23"/>
    <mergeCell ref="D24:E24"/>
    <mergeCell ref="D25:E25"/>
    <mergeCell ref="D26:E26"/>
    <mergeCell ref="D12:E12"/>
    <mergeCell ref="D13:E13"/>
    <mergeCell ref="D14:E14"/>
    <mergeCell ref="D21:E21"/>
    <mergeCell ref="D22:E22"/>
  </mergeCells>
  <pageMargins left="0.70866141732283472" right="0.31496062992125984" top="1.3385826771653544" bottom="0.35433070866141736" header="0.31496062992125984" footer="0.31496062992125984"/>
  <pageSetup paperSize="8" scale="31" pageOrder="overThenDown" orientation="landscape" r:id="rId1"/>
  <headerFooter>
    <oddFooter>&amp;C&amp;"Verdana,Normal"&amp;9Las capacidades se expresan bajo las siguientes condiciones de referencia: [PCS a 0ºC; V(0ºC, 1.01325 bar)]. De acuerdo con el anexo J de la ISO 6976 el factor aplicado para convertir el PCS de 0ºC a 25ºC será 1/1.0026.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K95"/>
  <sheetViews>
    <sheetView showGridLines="0" zoomScale="70" zoomScaleNormal="70" workbookViewId="0">
      <selection activeCell="D26" sqref="D26:E26"/>
    </sheetView>
  </sheetViews>
  <sheetFormatPr baseColWidth="10" defaultColWidth="11.3984375" defaultRowHeight="14.25"/>
  <cols>
    <col min="3" max="3" width="77.3984375" customWidth="1"/>
    <col min="4" max="4" width="32" bestFit="1" customWidth="1"/>
    <col min="5" max="5" width="33.265625" bestFit="1" customWidth="1"/>
    <col min="6" max="6" width="32" bestFit="1" customWidth="1"/>
    <col min="7" max="7" width="33.265625" bestFit="1" customWidth="1"/>
    <col min="8" max="8" width="32" bestFit="1" customWidth="1"/>
    <col min="9" max="9" width="33.265625" bestFit="1" customWidth="1"/>
    <col min="10" max="10" width="32" bestFit="1" customWidth="1"/>
    <col min="11" max="11" width="33.265625" style="9" bestFit="1" customWidth="1"/>
    <col min="12" max="12" width="14.265625" style="9" bestFit="1" customWidth="1"/>
    <col min="13" max="14" width="11.3984375" style="9"/>
    <col min="15" max="15" width="16.3984375" style="9" bestFit="1" customWidth="1"/>
    <col min="16" max="17" width="11.3984375" style="9"/>
    <col min="18" max="18" width="16.3984375" style="9" bestFit="1" customWidth="1"/>
    <col min="19" max="16384" width="11.3984375" style="9"/>
  </cols>
  <sheetData>
    <row r="1" spans="3:11" s="9" customFormat="1" ht="19.5" customHeight="1">
      <c r="C1" s="66" t="s">
        <v>186</v>
      </c>
      <c r="D1" s="66"/>
      <c r="E1" s="66"/>
      <c r="F1" s="66"/>
      <c r="G1" s="66"/>
      <c r="H1" s="66"/>
      <c r="I1" s="66"/>
      <c r="J1" s="66"/>
      <c r="K1" s="66"/>
    </row>
    <row r="2" spans="3:11" s="9" customFormat="1" ht="31.5" customHeight="1">
      <c r="C2" s="66"/>
      <c r="D2" s="66"/>
      <c r="E2" s="66"/>
      <c r="F2" s="66"/>
      <c r="G2" s="66"/>
      <c r="H2" s="66"/>
      <c r="I2" s="66"/>
      <c r="J2" s="66"/>
      <c r="K2" s="66"/>
    </row>
    <row r="3" spans="3:11" s="9" customFormat="1" ht="14.25" customHeight="1">
      <c r="C3" s="67" t="s">
        <v>77</v>
      </c>
      <c r="D3" s="67"/>
      <c r="E3" s="67"/>
      <c r="F3" s="67"/>
      <c r="G3" s="67"/>
      <c r="H3" s="67"/>
      <c r="I3" s="67"/>
      <c r="J3" s="67"/>
      <c r="K3" s="67"/>
    </row>
    <row r="4" spans="3:11" s="9" customFormat="1" ht="14.25" customHeight="1">
      <c r="C4" s="67"/>
      <c r="D4" s="67"/>
      <c r="E4" s="67"/>
      <c r="F4" s="67"/>
      <c r="G4" s="67"/>
      <c r="H4" s="67"/>
      <c r="I4" s="67"/>
      <c r="J4" s="67"/>
      <c r="K4" s="67"/>
    </row>
    <row r="5" spans="3:11" s="9" customFormat="1" ht="13.5"/>
    <row r="6" spans="3:11" s="9" customFormat="1" ht="16.5" customHeight="1" thickBot="1">
      <c r="C6" s="13" t="s">
        <v>78</v>
      </c>
      <c r="D6" s="96" t="s">
        <v>79</v>
      </c>
      <c r="E6" s="97"/>
      <c r="F6" s="97"/>
      <c r="G6" s="97"/>
      <c r="H6" s="97"/>
      <c r="I6" s="97"/>
      <c r="J6" s="97"/>
      <c r="K6" s="97"/>
    </row>
    <row r="7" spans="3:11" s="9" customFormat="1" ht="16.5" customHeight="1" thickTop="1" thickBot="1">
      <c r="C7" s="14" t="s">
        <v>99</v>
      </c>
      <c r="D7" s="70" t="s">
        <v>100</v>
      </c>
      <c r="E7" s="71"/>
      <c r="F7" s="70" t="s">
        <v>101</v>
      </c>
      <c r="G7" s="71"/>
      <c r="H7" s="70" t="s">
        <v>102</v>
      </c>
      <c r="I7" s="71"/>
      <c r="J7" s="70" t="s">
        <v>103</v>
      </c>
      <c r="K7" s="71"/>
    </row>
    <row r="8" spans="3:11" s="9" customFormat="1" ht="16.5" customHeight="1" thickTop="1" thickBot="1">
      <c r="C8" s="15" t="s">
        <v>86</v>
      </c>
      <c r="D8" s="68">
        <v>0</v>
      </c>
      <c r="E8" s="69"/>
      <c r="F8" s="68">
        <v>0</v>
      </c>
      <c r="G8" s="69"/>
      <c r="H8" s="68">
        <v>0</v>
      </c>
      <c r="I8" s="69"/>
      <c r="J8" s="68">
        <v>0</v>
      </c>
      <c r="K8" s="69"/>
    </row>
    <row r="9" spans="3:11" s="9" customFormat="1" ht="16.5" customHeight="1" thickTop="1" thickBot="1">
      <c r="C9" s="15" t="s">
        <v>87</v>
      </c>
      <c r="D9" s="68">
        <f t="shared" ref="D9" si="0">D11*1.0026*24</f>
        <v>0</v>
      </c>
      <c r="E9" s="69"/>
      <c r="F9" s="68">
        <f t="shared" ref="F9" si="1">F11*1.0026*24</f>
        <v>0</v>
      </c>
      <c r="G9" s="69"/>
      <c r="H9" s="68">
        <f>H11*1.0026*24</f>
        <v>0</v>
      </c>
      <c r="I9" s="69"/>
      <c r="J9" s="68">
        <f>J11*1.0026*24</f>
        <v>0</v>
      </c>
      <c r="K9" s="69"/>
    </row>
    <row r="10" spans="3:11" s="9" customFormat="1" ht="16.5" customHeight="1" thickTop="1" thickBot="1">
      <c r="C10" s="15" t="s">
        <v>89</v>
      </c>
      <c r="D10" s="68">
        <f t="shared" ref="D10" si="2">D8/24/1.0026</f>
        <v>0</v>
      </c>
      <c r="E10" s="69"/>
      <c r="F10" s="68">
        <f t="shared" ref="F10" si="3">F8/24/1.0026</f>
        <v>0</v>
      </c>
      <c r="G10" s="69"/>
      <c r="H10" s="68">
        <f>H8/24/1.0026</f>
        <v>0</v>
      </c>
      <c r="I10" s="69"/>
      <c r="J10" s="68">
        <f>J8/24/1.0026</f>
        <v>0</v>
      </c>
      <c r="K10" s="69"/>
    </row>
    <row r="11" spans="3:11" s="9" customFormat="1" ht="16.5" customHeight="1" thickTop="1" thickBot="1">
      <c r="C11" s="15" t="s">
        <v>90</v>
      </c>
      <c r="D11" s="68"/>
      <c r="E11" s="69"/>
      <c r="F11" s="68"/>
      <c r="G11" s="69"/>
      <c r="H11" s="68"/>
      <c r="I11" s="69"/>
      <c r="J11" s="68">
        <v>0</v>
      </c>
      <c r="K11" s="69"/>
    </row>
    <row r="12" spans="3:11" s="9" customFormat="1" ht="16.5" customHeight="1" thickTop="1" thickBot="1">
      <c r="C12" s="15" t="s">
        <v>91</v>
      </c>
      <c r="D12" s="62" t="e">
        <f t="shared" ref="D12" si="4">D9/D8</f>
        <v>#DIV/0!</v>
      </c>
      <c r="E12" s="63"/>
      <c r="F12" s="62" t="e">
        <f t="shared" ref="F12" si="5">F9/F8</f>
        <v>#DIV/0!</v>
      </c>
      <c r="G12" s="63"/>
      <c r="H12" s="62" t="e">
        <f>H9/H8</f>
        <v>#DIV/0!</v>
      </c>
      <c r="I12" s="63"/>
      <c r="J12" s="62" t="e">
        <f>J9/J8</f>
        <v>#DIV/0!</v>
      </c>
      <c r="K12" s="63"/>
    </row>
    <row r="13" spans="3:11" s="9" customFormat="1" ht="14.65" thickTop="1">
      <c r="C13"/>
      <c r="D13"/>
      <c r="E13"/>
      <c r="F13"/>
      <c r="G13"/>
      <c r="H13"/>
      <c r="I13"/>
      <c r="J13"/>
      <c r="K13"/>
    </row>
    <row r="14" spans="3:11" s="9" customFormat="1" ht="14.65" thickBot="1">
      <c r="C14"/>
      <c r="D14"/>
      <c r="E14"/>
      <c r="F14"/>
      <c r="G14"/>
      <c r="H14"/>
      <c r="I14"/>
      <c r="J14"/>
      <c r="K14"/>
    </row>
    <row r="15" spans="3:11" s="9" customFormat="1" ht="15" thickTop="1" thickBot="1">
      <c r="C15"/>
      <c r="D15" s="70" t="s">
        <v>100</v>
      </c>
      <c r="E15" s="71"/>
      <c r="F15" s="70" t="s">
        <v>101</v>
      </c>
      <c r="G15" s="71"/>
      <c r="H15" s="70" t="s">
        <v>102</v>
      </c>
      <c r="I15" s="71"/>
      <c r="J15" s="70" t="s">
        <v>103</v>
      </c>
      <c r="K15" s="71"/>
    </row>
    <row r="16" spans="3:11" s="9" customFormat="1" ht="68.25" thickTop="1" thickBot="1">
      <c r="C16" s="15" t="s">
        <v>92</v>
      </c>
      <c r="D16" s="44" t="s">
        <v>111</v>
      </c>
      <c r="E16" s="44" t="s">
        <v>183</v>
      </c>
      <c r="F16" s="44" t="s">
        <v>111</v>
      </c>
      <c r="G16" s="44" t="s">
        <v>183</v>
      </c>
      <c r="H16" s="44" t="s">
        <v>111</v>
      </c>
      <c r="I16" s="44" t="s">
        <v>183</v>
      </c>
      <c r="J16" s="44" t="s">
        <v>111</v>
      </c>
      <c r="K16" s="44" t="s">
        <v>183</v>
      </c>
    </row>
    <row r="17" spans="1:11" ht="27.75" thickTop="1" thickBot="1">
      <c r="A17" s="9"/>
      <c r="B17" s="9"/>
      <c r="C17" s="15" t="s">
        <v>187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24">
        <f>H17/24/1.0026</f>
        <v>0</v>
      </c>
      <c r="J17" s="16">
        <v>0</v>
      </c>
      <c r="K17" s="24">
        <f>J17/24/1.0026</f>
        <v>0</v>
      </c>
    </row>
    <row r="18" spans="1:11" thickTop="1" thickBot="1">
      <c r="A18" s="9"/>
      <c r="B18" s="9"/>
      <c r="C18" s="15" t="s">
        <v>188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</row>
    <row r="19" spans="1:11" ht="13.9" thickTop="1">
      <c r="A19" s="9"/>
      <c r="B19" s="9"/>
      <c r="C19" s="9"/>
      <c r="D19" s="9"/>
      <c r="E19" s="9"/>
      <c r="F19" s="9"/>
      <c r="G19" s="9"/>
      <c r="H19" s="9"/>
      <c r="I19" s="9"/>
      <c r="J19" s="9"/>
    </row>
    <row r="20" spans="1:11" ht="16.5" customHeight="1" thickBot="1">
      <c r="A20" s="9"/>
      <c r="B20" s="9"/>
      <c r="C20" s="13" t="s">
        <v>78</v>
      </c>
      <c r="D20" s="94" t="s">
        <v>97</v>
      </c>
      <c r="E20" s="95"/>
      <c r="F20" s="95"/>
      <c r="G20" s="95"/>
      <c r="H20" s="95"/>
      <c r="I20" s="95"/>
      <c r="J20" s="95"/>
      <c r="K20" s="95"/>
    </row>
    <row r="21" spans="1:11" ht="16.5" customHeight="1" thickTop="1" thickBot="1">
      <c r="A21" s="9"/>
      <c r="B21" s="9"/>
      <c r="C21" s="14" t="s">
        <v>99</v>
      </c>
      <c r="D21" s="70" t="s">
        <v>100</v>
      </c>
      <c r="E21" s="71"/>
      <c r="F21" s="70" t="s">
        <v>101</v>
      </c>
      <c r="G21" s="71"/>
      <c r="H21" s="70" t="s">
        <v>102</v>
      </c>
      <c r="I21" s="71"/>
      <c r="J21" s="70" t="s">
        <v>103</v>
      </c>
      <c r="K21" s="71"/>
    </row>
    <row r="22" spans="1:11" ht="16.5" customHeight="1" thickTop="1" thickBot="1">
      <c r="A22" s="9"/>
      <c r="B22" s="9"/>
      <c r="C22" s="15" t="s">
        <v>86</v>
      </c>
      <c r="D22" s="68">
        <v>0</v>
      </c>
      <c r="E22" s="69"/>
      <c r="F22" s="68">
        <v>0</v>
      </c>
      <c r="G22" s="69"/>
      <c r="H22" s="68">
        <v>0</v>
      </c>
      <c r="I22" s="69"/>
      <c r="J22" s="68">
        <v>0</v>
      </c>
      <c r="K22" s="69"/>
    </row>
    <row r="23" spans="1:11" ht="16.5" customHeight="1" thickTop="1" thickBot="1">
      <c r="A23" s="9"/>
      <c r="B23" s="9"/>
      <c r="C23" s="15" t="s">
        <v>87</v>
      </c>
      <c r="D23" s="68">
        <v>0</v>
      </c>
      <c r="E23" s="69"/>
      <c r="F23" s="68">
        <v>0</v>
      </c>
      <c r="G23" s="69"/>
      <c r="H23" s="68">
        <v>0</v>
      </c>
      <c r="I23" s="69"/>
      <c r="J23" s="68">
        <v>0</v>
      </c>
      <c r="K23" s="69"/>
    </row>
    <row r="24" spans="1:11" ht="16.5" customHeight="1" thickTop="1" thickBot="1">
      <c r="A24" s="9"/>
      <c r="B24" s="9"/>
      <c r="C24" s="15" t="s">
        <v>89</v>
      </c>
      <c r="D24" s="68">
        <f t="shared" ref="D24" si="6">D22/24/1.0026</f>
        <v>0</v>
      </c>
      <c r="E24" s="69"/>
      <c r="F24" s="68">
        <f t="shared" ref="F24" si="7">F22/24/1.0026</f>
        <v>0</v>
      </c>
      <c r="G24" s="69"/>
      <c r="H24" s="68">
        <f>H22/24/1.0026</f>
        <v>0</v>
      </c>
      <c r="I24" s="69"/>
      <c r="J24" s="68">
        <f>J22/24/1.0026</f>
        <v>0</v>
      </c>
      <c r="K24" s="69"/>
    </row>
    <row r="25" spans="1:11" ht="16.5" customHeight="1" thickTop="1" thickBot="1">
      <c r="A25" s="9"/>
      <c r="B25" s="9"/>
      <c r="C25" s="15" t="s">
        <v>90</v>
      </c>
      <c r="D25" s="68">
        <f t="shared" ref="D25" si="8">D23/24/1.0026</f>
        <v>0</v>
      </c>
      <c r="E25" s="69"/>
      <c r="F25" s="68">
        <f t="shared" ref="F25" si="9">F23/24/1.0026</f>
        <v>0</v>
      </c>
      <c r="G25" s="69"/>
      <c r="H25" s="68">
        <f>H23/24/1.0026</f>
        <v>0</v>
      </c>
      <c r="I25" s="69"/>
      <c r="J25" s="68">
        <f>J23/24/1.0026</f>
        <v>0</v>
      </c>
      <c r="K25" s="69"/>
    </row>
    <row r="26" spans="1:11" ht="16.5" customHeight="1" thickTop="1" thickBot="1">
      <c r="A26" s="9"/>
      <c r="B26" s="9"/>
      <c r="C26" s="15" t="s">
        <v>91</v>
      </c>
      <c r="D26" s="62" t="e">
        <f t="shared" ref="D26" si="10">D23/D22</f>
        <v>#DIV/0!</v>
      </c>
      <c r="E26" s="63"/>
      <c r="F26" s="62" t="e">
        <f t="shared" ref="F26" si="11">F23/F22</f>
        <v>#DIV/0!</v>
      </c>
      <c r="G26" s="63"/>
      <c r="H26" s="62" t="e">
        <f>H23/H22</f>
        <v>#DIV/0!</v>
      </c>
      <c r="I26" s="63"/>
      <c r="J26" s="62" t="e">
        <f>J23/J22</f>
        <v>#DIV/0!</v>
      </c>
      <c r="K26" s="63"/>
    </row>
    <row r="27" spans="1:11" ht="13.9" thickTop="1">
      <c r="A27" s="9"/>
      <c r="B27" s="9"/>
      <c r="C27" s="9"/>
      <c r="D27" s="9"/>
      <c r="E27" s="9"/>
      <c r="F27" s="9"/>
      <c r="G27" s="9"/>
      <c r="H27" s="9"/>
      <c r="I27" s="9"/>
      <c r="J27" s="9"/>
    </row>
    <row r="28" spans="1:11" ht="13.5">
      <c r="A28" s="9"/>
      <c r="B28" s="9"/>
      <c r="C28" s="9"/>
      <c r="D28" s="9"/>
      <c r="E28" s="9"/>
      <c r="F28" s="9"/>
      <c r="G28" s="9"/>
      <c r="H28" s="9"/>
      <c r="I28" s="9"/>
      <c r="J28" s="9"/>
    </row>
    <row r="29" spans="1:11">
      <c r="A29" s="9"/>
      <c r="B29" s="9"/>
      <c r="J29" s="9"/>
    </row>
    <row r="30" spans="1:11" ht="14.65" thickBot="1">
      <c r="A30" s="9"/>
      <c r="B30" s="9"/>
      <c r="C30" s="9"/>
      <c r="J30" s="9"/>
    </row>
    <row r="31" spans="1:11" ht="16.5" customHeight="1" thickTop="1" thickBot="1">
      <c r="A31" s="9"/>
      <c r="B31" s="9"/>
      <c r="C31" s="9"/>
      <c r="D31" s="70" t="s">
        <v>100</v>
      </c>
      <c r="E31" s="71"/>
      <c r="F31" s="70" t="s">
        <v>101</v>
      </c>
      <c r="G31" s="71"/>
      <c r="H31" s="70" t="s">
        <v>102</v>
      </c>
      <c r="I31" s="71"/>
      <c r="J31" s="70" t="s">
        <v>103</v>
      </c>
      <c r="K31" s="71"/>
    </row>
    <row r="32" spans="1:11" ht="68.25" thickTop="1" thickBot="1">
      <c r="A32" s="9"/>
      <c r="B32" s="9"/>
      <c r="C32" s="15" t="s">
        <v>92</v>
      </c>
      <c r="D32" s="44" t="s">
        <v>111</v>
      </c>
      <c r="E32" s="44" t="s">
        <v>183</v>
      </c>
      <c r="F32" s="44" t="s">
        <v>111</v>
      </c>
      <c r="G32" s="44" t="s">
        <v>183</v>
      </c>
      <c r="H32" s="44" t="s">
        <v>111</v>
      </c>
      <c r="I32" s="44" t="s">
        <v>183</v>
      </c>
      <c r="J32" s="44" t="s">
        <v>111</v>
      </c>
      <c r="K32" s="44" t="s">
        <v>183</v>
      </c>
    </row>
    <row r="33" spans="1:11" ht="27.75" thickTop="1" thickBot="1">
      <c r="A33" s="9"/>
      <c r="B33" s="9"/>
      <c r="C33" s="15" t="s">
        <v>187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4">
        <f>H33/24/1.0026</f>
        <v>0</v>
      </c>
      <c r="J33" s="22">
        <v>0</v>
      </c>
      <c r="K33" s="24">
        <f>J33/24/1.0026</f>
        <v>0</v>
      </c>
    </row>
    <row r="34" spans="1:11" thickTop="1" thickBot="1">
      <c r="A34" s="9"/>
      <c r="B34" s="9"/>
      <c r="C34" s="15" t="s">
        <v>188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</row>
    <row r="35" spans="1:11" ht="14.65" thickTop="1">
      <c r="A35" s="9"/>
      <c r="B35" s="9"/>
      <c r="D35" s="9"/>
      <c r="E35" s="9"/>
      <c r="F35" s="9"/>
      <c r="G35" s="9"/>
      <c r="H35" s="9"/>
      <c r="I35" s="9"/>
      <c r="J35" s="9"/>
    </row>
    <row r="36" spans="1:11" ht="16.5" customHeight="1">
      <c r="A36" s="9"/>
      <c r="B36" s="9"/>
      <c r="D36" s="11"/>
      <c r="E36" s="11"/>
      <c r="F36" s="11"/>
      <c r="G36" s="11"/>
      <c r="H36" s="11"/>
      <c r="I36" s="9"/>
      <c r="J36" s="9"/>
    </row>
    <row r="37" spans="1:11" ht="16.5" customHeight="1">
      <c r="A37" s="9"/>
      <c r="B37" s="9"/>
      <c r="C37" s="13"/>
      <c r="D37" s="9"/>
      <c r="E37" s="9"/>
      <c r="F37" s="9"/>
      <c r="G37" s="9"/>
      <c r="H37" s="9"/>
      <c r="I37" s="9"/>
      <c r="J37" s="9"/>
    </row>
    <row r="38" spans="1:11" ht="13.5">
      <c r="A38" s="9"/>
      <c r="B38" s="9"/>
      <c r="C38" s="31"/>
      <c r="D38" s="39"/>
      <c r="E38" s="39"/>
      <c r="F38" s="39"/>
      <c r="G38" s="39"/>
      <c r="H38" s="90"/>
      <c r="I38" s="90"/>
      <c r="J38" s="90"/>
      <c r="K38" s="90"/>
    </row>
    <row r="39" spans="1:11" ht="13.5">
      <c r="A39" s="9"/>
      <c r="B39" s="9"/>
      <c r="C39" s="41"/>
      <c r="D39" s="38"/>
      <c r="E39" s="38"/>
      <c r="F39" s="38"/>
      <c r="G39" s="38"/>
      <c r="H39" s="91"/>
      <c r="I39" s="91"/>
      <c r="J39" s="91"/>
      <c r="K39" s="91"/>
    </row>
    <row r="40" spans="1:11" ht="13.5">
      <c r="A40" s="9"/>
      <c r="B40" s="9"/>
      <c r="C40" s="41"/>
      <c r="D40" s="38"/>
      <c r="E40" s="38"/>
      <c r="F40" s="38"/>
      <c r="G40" s="38"/>
      <c r="H40" s="91"/>
      <c r="I40" s="91"/>
      <c r="J40" s="91"/>
      <c r="K40" s="91"/>
    </row>
    <row r="41" spans="1:11" ht="13.5">
      <c r="A41" s="9"/>
      <c r="B41" s="9"/>
      <c r="C41" s="41"/>
      <c r="D41" s="38"/>
      <c r="E41" s="38"/>
      <c r="F41" s="38"/>
      <c r="G41" s="38"/>
      <c r="H41" s="91"/>
      <c r="I41" s="91"/>
      <c r="J41" s="91"/>
      <c r="K41" s="91"/>
    </row>
    <row r="42" spans="1:11" ht="13.5">
      <c r="A42" s="9"/>
      <c r="B42" s="9"/>
      <c r="C42" s="41"/>
      <c r="D42" s="38"/>
      <c r="E42" s="38"/>
      <c r="F42" s="38"/>
      <c r="G42" s="38"/>
      <c r="H42" s="91"/>
      <c r="I42" s="91"/>
      <c r="J42" s="91"/>
      <c r="K42" s="91"/>
    </row>
    <row r="43" spans="1:11" ht="13.5">
      <c r="A43" s="9"/>
      <c r="B43" s="9"/>
      <c r="C43" s="41"/>
      <c r="D43" s="45"/>
      <c r="E43" s="45"/>
      <c r="F43" s="45"/>
      <c r="G43" s="45"/>
      <c r="H43" s="92"/>
      <c r="I43" s="92"/>
      <c r="J43" s="93"/>
      <c r="K43" s="93"/>
    </row>
    <row r="44" spans="1:11" ht="13.5">
      <c r="A44" s="9"/>
      <c r="B44" s="9"/>
      <c r="C44" s="40"/>
      <c r="D44" s="9"/>
      <c r="E44" s="9"/>
      <c r="F44" s="9"/>
      <c r="G44" s="9"/>
      <c r="H44" s="9"/>
      <c r="I44" s="9"/>
      <c r="J44" s="9"/>
    </row>
    <row r="45" spans="1:11" ht="13.5">
      <c r="A45" s="9"/>
      <c r="B45" s="9"/>
      <c r="C45" s="40"/>
      <c r="D45" s="9"/>
      <c r="E45" s="9"/>
      <c r="F45" s="9"/>
      <c r="G45" s="9"/>
      <c r="H45" s="9"/>
      <c r="I45" s="9"/>
      <c r="J45" s="9"/>
    </row>
    <row r="46" spans="1:11" ht="13.5">
      <c r="A46" s="9"/>
      <c r="B46" s="9"/>
      <c r="C46" s="9"/>
      <c r="D46" s="39"/>
      <c r="E46" s="39"/>
      <c r="F46" s="39"/>
      <c r="G46" s="39"/>
      <c r="H46" s="90"/>
      <c r="I46" s="90"/>
      <c r="J46" s="90"/>
      <c r="K46" s="90"/>
    </row>
    <row r="47" spans="1:11" ht="13.5">
      <c r="A47" s="9"/>
      <c r="B47" s="9"/>
      <c r="C47" s="41"/>
      <c r="D47" s="39"/>
      <c r="E47" s="39"/>
      <c r="F47" s="39"/>
      <c r="G47" s="39"/>
      <c r="H47" s="39"/>
      <c r="I47" s="39"/>
      <c r="J47" s="39"/>
      <c r="K47" s="39"/>
    </row>
    <row r="48" spans="1:11" ht="18" customHeight="1">
      <c r="A48" s="9"/>
      <c r="B48" s="9"/>
      <c r="C48" s="41"/>
      <c r="D48" s="32"/>
      <c r="E48" s="32"/>
      <c r="F48" s="32"/>
      <c r="G48" s="32"/>
      <c r="H48" s="32"/>
      <c r="I48" s="33"/>
      <c r="J48" s="32"/>
      <c r="K48" s="33"/>
    </row>
    <row r="49" spans="3:11" s="9" customFormat="1" ht="13.5">
      <c r="C49" s="41"/>
      <c r="D49" s="34"/>
      <c r="E49" s="34"/>
      <c r="F49" s="34"/>
      <c r="G49" s="34"/>
      <c r="H49" s="34"/>
      <c r="I49" s="34"/>
      <c r="J49" s="34"/>
      <c r="K49" s="34"/>
    </row>
    <row r="50" spans="3:11" s="9" customFormat="1" ht="13.5"/>
    <row r="51" spans="3:11" s="9" customFormat="1" ht="16.5" customHeight="1"/>
    <row r="52" spans="3:11" s="9" customFormat="1" ht="16.5" customHeight="1">
      <c r="C52" s="13"/>
    </row>
    <row r="53" spans="3:11" s="9" customFormat="1" ht="13.5">
      <c r="C53" s="31"/>
      <c r="D53" s="39"/>
      <c r="E53" s="39"/>
      <c r="F53" s="39"/>
      <c r="G53" s="39"/>
      <c r="H53" s="90"/>
      <c r="I53" s="90"/>
      <c r="J53" s="90"/>
      <c r="K53" s="90"/>
    </row>
    <row r="54" spans="3:11" s="9" customFormat="1" ht="13.5">
      <c r="C54" s="41"/>
      <c r="D54" s="38"/>
      <c r="E54" s="38"/>
      <c r="F54" s="38"/>
      <c r="G54" s="38"/>
      <c r="H54" s="91"/>
      <c r="I54" s="91"/>
      <c r="J54" s="91"/>
      <c r="K54" s="91"/>
    </row>
    <row r="55" spans="3:11" s="9" customFormat="1" ht="13.5">
      <c r="C55" s="41"/>
      <c r="D55" s="38"/>
      <c r="E55" s="38"/>
      <c r="F55" s="38"/>
      <c r="G55" s="38"/>
      <c r="H55" s="91"/>
      <c r="I55" s="91"/>
      <c r="J55" s="91"/>
      <c r="K55" s="91"/>
    </row>
    <row r="56" spans="3:11" s="9" customFormat="1" ht="13.5">
      <c r="C56" s="41"/>
      <c r="D56" s="38"/>
      <c r="E56" s="38"/>
      <c r="F56" s="38"/>
      <c r="G56" s="38"/>
      <c r="H56" s="91"/>
      <c r="I56" s="91"/>
      <c r="J56" s="91"/>
      <c r="K56" s="91"/>
    </row>
    <row r="57" spans="3:11" s="9" customFormat="1" ht="13.5">
      <c r="C57" s="41"/>
      <c r="D57" s="38"/>
      <c r="E57" s="38"/>
      <c r="F57" s="38"/>
      <c r="G57" s="38"/>
      <c r="H57" s="91"/>
      <c r="I57" s="91"/>
      <c r="J57" s="91"/>
      <c r="K57" s="91"/>
    </row>
    <row r="58" spans="3:11" s="9" customFormat="1" ht="13.5">
      <c r="C58" s="41"/>
      <c r="D58" s="45"/>
      <c r="E58" s="45"/>
      <c r="F58" s="45"/>
      <c r="G58" s="45"/>
      <c r="H58" s="92"/>
      <c r="I58" s="92"/>
      <c r="J58" s="92"/>
      <c r="K58" s="92"/>
    </row>
    <row r="59" spans="3:11" s="9" customFormat="1">
      <c r="C59"/>
    </row>
    <row r="60" spans="3:11" s="9" customFormat="1" ht="13.5"/>
    <row r="61" spans="3:11" s="9" customFormat="1" ht="13.5">
      <c r="D61" s="39"/>
      <c r="E61" s="39"/>
      <c r="F61" s="39"/>
      <c r="G61" s="39"/>
      <c r="H61" s="90"/>
      <c r="I61" s="90"/>
      <c r="J61" s="90"/>
      <c r="K61" s="90"/>
    </row>
    <row r="62" spans="3:11" s="9" customFormat="1" ht="13.5">
      <c r="C62" s="41"/>
      <c r="D62" s="39"/>
      <c r="E62" s="39"/>
      <c r="F62" s="39"/>
      <c r="G62" s="39"/>
      <c r="H62" s="39"/>
      <c r="I62" s="39"/>
      <c r="J62" s="39"/>
      <c r="K62" s="39"/>
    </row>
    <row r="63" spans="3:11" s="9" customFormat="1" ht="18" customHeight="1">
      <c r="C63" s="41"/>
      <c r="D63" s="35"/>
      <c r="E63" s="35"/>
      <c r="F63" s="35"/>
      <c r="G63" s="35"/>
      <c r="H63" s="35"/>
      <c r="I63" s="33"/>
      <c r="J63" s="35"/>
      <c r="K63" s="33"/>
    </row>
    <row r="64" spans="3:11" s="9" customFormat="1" ht="13.5">
      <c r="C64" s="41"/>
      <c r="D64" s="35"/>
      <c r="E64" s="35"/>
      <c r="F64" s="35"/>
      <c r="G64" s="35"/>
      <c r="H64" s="35"/>
      <c r="I64" s="35"/>
      <c r="J64" s="35"/>
      <c r="K64" s="35"/>
    </row>
    <row r="65" s="9" customFormat="1" ht="13.5"/>
    <row r="66" s="9" customFormat="1" ht="13.5"/>
    <row r="67" s="9" customFormat="1" ht="13.5"/>
    <row r="68" s="9" customFormat="1" ht="13.5"/>
    <row r="69" s="9" customFormat="1" ht="13.5"/>
    <row r="70" s="9" customFormat="1" ht="13.5"/>
    <row r="71" s="9" customFormat="1" ht="13.5"/>
    <row r="72" s="9" customFormat="1" ht="13.5"/>
    <row r="73" s="9" customFormat="1" ht="13.5"/>
    <row r="74" s="9" customFormat="1" ht="13.5"/>
    <row r="75" s="9" customFormat="1" ht="13.5"/>
    <row r="76" s="9" customFormat="1" ht="13.5"/>
    <row r="77" s="9" customFormat="1" ht="13.5"/>
    <row r="78" s="9" customFormat="1" ht="13.5"/>
    <row r="79" s="9" customFormat="1" ht="13.5"/>
    <row r="80" s="9" customFormat="1" ht="13.5"/>
    <row r="81" s="9" customFormat="1" ht="13.5"/>
    <row r="82" s="9" customFormat="1" ht="13.5"/>
    <row r="83" s="9" customFormat="1" ht="13.5"/>
    <row r="84" s="9" customFormat="1" ht="13.5"/>
    <row r="85" s="9" customFormat="1" ht="13.5"/>
    <row r="86" s="9" customFormat="1" ht="13.5"/>
    <row r="87" s="9" customFormat="1" ht="13.5"/>
    <row r="88" s="9" customFormat="1" ht="13.5"/>
    <row r="89" s="9" customFormat="1" ht="13.5"/>
    <row r="90" s="9" customFormat="1" ht="13.5"/>
    <row r="91" s="9" customFormat="1" ht="13.5"/>
    <row r="92" s="9" customFormat="1" ht="13.5"/>
    <row r="93" s="9" customFormat="1" ht="13.5"/>
    <row r="94" s="9" customFormat="1" ht="13.5"/>
    <row r="95" s="9" customFormat="1" ht="13.5"/>
  </sheetData>
  <mergeCells count="88">
    <mergeCell ref="D26:E26"/>
    <mergeCell ref="F26:G26"/>
    <mergeCell ref="D8:E8"/>
    <mergeCell ref="F8:G8"/>
    <mergeCell ref="D9:E9"/>
    <mergeCell ref="F9:G9"/>
    <mergeCell ref="D10:E10"/>
    <mergeCell ref="F10:G10"/>
    <mergeCell ref="D11:E11"/>
    <mergeCell ref="F11:G11"/>
    <mergeCell ref="D12:E12"/>
    <mergeCell ref="F12:G12"/>
    <mergeCell ref="D31:E31"/>
    <mergeCell ref="F31:G31"/>
    <mergeCell ref="D21:E21"/>
    <mergeCell ref="F21:G21"/>
    <mergeCell ref="D7:E7"/>
    <mergeCell ref="F7:G7"/>
    <mergeCell ref="D15:E15"/>
    <mergeCell ref="F15:G15"/>
    <mergeCell ref="D22:E22"/>
    <mergeCell ref="F22:G22"/>
    <mergeCell ref="D23:E23"/>
    <mergeCell ref="F23:G23"/>
    <mergeCell ref="D24:E24"/>
    <mergeCell ref="F24:G24"/>
    <mergeCell ref="D25:E25"/>
    <mergeCell ref="F25:G25"/>
    <mergeCell ref="J10:K10"/>
    <mergeCell ref="J11:K11"/>
    <mergeCell ref="H9:I9"/>
    <mergeCell ref="H10:I10"/>
    <mergeCell ref="H11:I11"/>
    <mergeCell ref="J7:K7"/>
    <mergeCell ref="J8:K8"/>
    <mergeCell ref="J9:K9"/>
    <mergeCell ref="D6:K6"/>
    <mergeCell ref="C1:K2"/>
    <mergeCell ref="C3:K4"/>
    <mergeCell ref="J12:K12"/>
    <mergeCell ref="J15:K15"/>
    <mergeCell ref="J21:K21"/>
    <mergeCell ref="H21:I21"/>
    <mergeCell ref="J22:K22"/>
    <mergeCell ref="H12:I12"/>
    <mergeCell ref="D20:K20"/>
    <mergeCell ref="J31:K31"/>
    <mergeCell ref="H38:I38"/>
    <mergeCell ref="J38:K38"/>
    <mergeCell ref="H31:I31"/>
    <mergeCell ref="H22:I22"/>
    <mergeCell ref="J26:K26"/>
    <mergeCell ref="J23:K23"/>
    <mergeCell ref="J24:K24"/>
    <mergeCell ref="H25:I25"/>
    <mergeCell ref="J25:K25"/>
    <mergeCell ref="H41:I41"/>
    <mergeCell ref="J41:K41"/>
    <mergeCell ref="H42:I42"/>
    <mergeCell ref="J42:K42"/>
    <mergeCell ref="H39:I39"/>
    <mergeCell ref="J39:K39"/>
    <mergeCell ref="H40:I40"/>
    <mergeCell ref="J40:K40"/>
    <mergeCell ref="H53:I53"/>
    <mergeCell ref="J53:K53"/>
    <mergeCell ref="H54:I54"/>
    <mergeCell ref="J54:K54"/>
    <mergeCell ref="H43:I43"/>
    <mergeCell ref="J43:K43"/>
    <mergeCell ref="H46:I46"/>
    <mergeCell ref="J46:K46"/>
    <mergeCell ref="H61:I61"/>
    <mergeCell ref="J61:K61"/>
    <mergeCell ref="H15:I15"/>
    <mergeCell ref="H7:I7"/>
    <mergeCell ref="H23:I23"/>
    <mergeCell ref="H24:I24"/>
    <mergeCell ref="H26:I26"/>
    <mergeCell ref="H8:I8"/>
    <mergeCell ref="H57:I57"/>
    <mergeCell ref="J57:K57"/>
    <mergeCell ref="H58:I58"/>
    <mergeCell ref="J58:K58"/>
    <mergeCell ref="H55:I55"/>
    <mergeCell ref="J55:K55"/>
    <mergeCell ref="H56:I56"/>
    <mergeCell ref="J56:K56"/>
  </mergeCells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C1:M156"/>
  <sheetViews>
    <sheetView showGridLines="0" zoomScaleNormal="100" workbookViewId="0">
      <selection activeCell="D26" sqref="D26:E26"/>
    </sheetView>
  </sheetViews>
  <sheetFormatPr baseColWidth="10" defaultColWidth="11.3984375" defaultRowHeight="14.25"/>
  <cols>
    <col min="1" max="2" width="7.3984375" customWidth="1"/>
    <col min="3" max="3" width="72" customWidth="1"/>
    <col min="4" max="4" width="43" style="43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66" t="s">
        <v>189</v>
      </c>
      <c r="D1" s="66"/>
      <c r="E1" s="66"/>
      <c r="F1" s="66"/>
      <c r="G1" s="66"/>
      <c r="H1" s="66"/>
      <c r="I1" s="66"/>
      <c r="J1" s="66"/>
      <c r="K1" s="66"/>
    </row>
    <row r="2" spans="3:13" ht="30" customHeight="1">
      <c r="C2" s="66"/>
      <c r="D2" s="66"/>
      <c r="E2" s="66"/>
      <c r="F2" s="66"/>
      <c r="G2" s="66"/>
      <c r="H2" s="66"/>
      <c r="I2" s="66"/>
      <c r="J2" s="66"/>
      <c r="K2" s="66"/>
    </row>
    <row r="3" spans="3:13" ht="15" customHeight="1">
      <c r="C3" s="67" t="s">
        <v>77</v>
      </c>
      <c r="D3" s="67"/>
      <c r="E3" s="67"/>
      <c r="F3" s="67"/>
      <c r="G3" s="67"/>
      <c r="H3" s="67"/>
      <c r="I3" s="67"/>
      <c r="J3" s="67"/>
      <c r="K3" s="67"/>
    </row>
    <row r="4" spans="3:13" ht="15" customHeight="1">
      <c r="C4" s="67"/>
      <c r="D4" s="67"/>
      <c r="E4" s="67"/>
      <c r="F4" s="67"/>
      <c r="G4" s="67"/>
      <c r="H4" s="67"/>
      <c r="I4" s="67"/>
      <c r="J4" s="67"/>
      <c r="K4" s="67"/>
    </row>
    <row r="5" spans="3:13" ht="14.65" thickBot="1">
      <c r="C5" s="9"/>
      <c r="D5" s="42"/>
      <c r="E5" s="9"/>
      <c r="F5" s="9"/>
      <c r="G5" s="9"/>
      <c r="H5" s="9"/>
      <c r="I5" s="9"/>
      <c r="J5" s="9"/>
      <c r="K5" s="9"/>
    </row>
    <row r="6" spans="3:13" ht="15.4" thickTop="1" thickBot="1">
      <c r="C6" s="13" t="s">
        <v>78</v>
      </c>
      <c r="D6" s="64" t="s">
        <v>79</v>
      </c>
      <c r="E6" s="64"/>
      <c r="F6" s="10"/>
      <c r="G6" s="10"/>
      <c r="H6" s="9"/>
      <c r="I6" s="9"/>
      <c r="J6" s="9"/>
      <c r="K6" s="9"/>
    </row>
    <row r="7" spans="3:13" ht="15" thickTop="1" thickBot="1">
      <c r="C7" s="14" t="s">
        <v>109</v>
      </c>
      <c r="D7" s="65" t="s">
        <v>190</v>
      </c>
      <c r="E7" s="65"/>
      <c r="F7" s="9"/>
      <c r="G7" s="76"/>
      <c r="H7" s="76"/>
      <c r="I7" s="9"/>
      <c r="J7" s="9"/>
      <c r="K7" s="9"/>
    </row>
    <row r="8" spans="3:13" ht="15" thickTop="1" thickBot="1">
      <c r="C8" s="15" t="s">
        <v>86</v>
      </c>
      <c r="D8" s="77"/>
      <c r="E8" s="78"/>
      <c r="F8" s="11"/>
      <c r="G8" s="9"/>
      <c r="H8" s="9"/>
      <c r="I8" s="9"/>
      <c r="J8" s="9"/>
      <c r="K8" s="9"/>
    </row>
    <row r="9" spans="3:13" ht="15" thickTop="1" thickBot="1">
      <c r="C9" s="15" t="s">
        <v>87</v>
      </c>
      <c r="D9" s="77">
        <v>0</v>
      </c>
      <c r="E9" s="78"/>
      <c r="F9" s="9"/>
      <c r="G9" s="11"/>
      <c r="H9" s="9"/>
      <c r="I9" s="9"/>
      <c r="J9" s="9"/>
      <c r="K9" s="9"/>
    </row>
    <row r="10" spans="3:13" ht="15" thickTop="1" thickBot="1">
      <c r="C10" s="15" t="s">
        <v>89</v>
      </c>
      <c r="D10" s="77">
        <f>ROUND(D8/24/1.0026,0)</f>
        <v>0</v>
      </c>
      <c r="E10" s="78"/>
      <c r="F10" s="9"/>
      <c r="G10" s="9"/>
      <c r="H10" s="9"/>
      <c r="I10" s="9"/>
      <c r="J10" s="9"/>
      <c r="K10" s="9"/>
    </row>
    <row r="11" spans="3:13" ht="15" thickTop="1" thickBot="1">
      <c r="C11" s="15" t="s">
        <v>90</v>
      </c>
      <c r="D11" s="77">
        <f>ROUND(D9/24/1.0026,0)</f>
        <v>0</v>
      </c>
      <c r="E11" s="78"/>
      <c r="F11" s="9"/>
      <c r="G11" s="9"/>
      <c r="H11" s="9"/>
      <c r="I11" s="9"/>
      <c r="J11" s="9"/>
      <c r="K11" s="9"/>
    </row>
    <row r="12" spans="3:13" ht="15" thickTop="1" thickBot="1">
      <c r="C12" s="15" t="s">
        <v>91</v>
      </c>
      <c r="D12" s="62" t="e">
        <f>D11/D10</f>
        <v>#DIV/0!</v>
      </c>
      <c r="E12" s="63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92</v>
      </c>
      <c r="D14" s="44" t="s">
        <v>111</v>
      </c>
      <c r="E14" s="44" t="s">
        <v>183</v>
      </c>
      <c r="F14" s="9"/>
      <c r="G14" s="9"/>
      <c r="H14" s="9"/>
      <c r="I14" s="9"/>
      <c r="J14" s="9"/>
      <c r="K14" s="9"/>
    </row>
    <row r="15" spans="3:13" ht="27.75" thickTop="1" thickBot="1">
      <c r="C15" s="15" t="s">
        <v>191</v>
      </c>
      <c r="D15" s="16"/>
      <c r="E15" s="17">
        <f>D15/24/1.0026</f>
        <v>0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192</v>
      </c>
      <c r="D16" s="16">
        <v>0</v>
      </c>
      <c r="E16" s="17"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5.4" thickTop="1" thickBot="1">
      <c r="C18" s="13" t="s">
        <v>78</v>
      </c>
      <c r="D18" s="64" t="s">
        <v>97</v>
      </c>
      <c r="E18" s="64"/>
      <c r="F18" s="9"/>
      <c r="G18" s="9"/>
      <c r="H18" s="9"/>
      <c r="I18" s="9"/>
      <c r="J18" s="9"/>
      <c r="K18" s="9"/>
    </row>
    <row r="19" spans="3:11" ht="15" thickTop="1" thickBot="1">
      <c r="C19" s="14" t="s">
        <v>109</v>
      </c>
      <c r="D19" s="65" t="s">
        <v>190</v>
      </c>
      <c r="E19" s="65"/>
      <c r="F19" s="9"/>
      <c r="G19" s="9"/>
      <c r="H19" s="9"/>
      <c r="I19" s="9"/>
      <c r="J19" s="9"/>
      <c r="K19" s="9"/>
    </row>
    <row r="20" spans="3:11" ht="15" thickTop="1" thickBot="1">
      <c r="C20" s="15" t="s">
        <v>86</v>
      </c>
      <c r="D20" s="68"/>
      <c r="E20" s="69"/>
      <c r="F20" s="11"/>
      <c r="G20" s="9"/>
      <c r="H20" s="9"/>
      <c r="I20" s="9"/>
      <c r="J20" s="9"/>
      <c r="K20" s="9"/>
    </row>
    <row r="21" spans="3:11" ht="15" thickTop="1" thickBot="1">
      <c r="C21" s="15" t="s">
        <v>87</v>
      </c>
      <c r="D21" s="68">
        <v>0</v>
      </c>
      <c r="E21" s="69"/>
      <c r="F21" s="9"/>
      <c r="G21" s="9"/>
      <c r="H21" s="9"/>
      <c r="I21" s="9"/>
      <c r="J21" s="9"/>
      <c r="K21" s="9"/>
    </row>
    <row r="22" spans="3:11" ht="15" thickTop="1" thickBot="1">
      <c r="C22" s="15" t="s">
        <v>89</v>
      </c>
      <c r="D22" s="68">
        <f>ROUND(D20/24/1.0026,0)</f>
        <v>0</v>
      </c>
      <c r="E22" s="69"/>
      <c r="F22" s="9"/>
      <c r="G22" s="9"/>
      <c r="H22" s="9"/>
      <c r="I22" s="9"/>
      <c r="J22" s="9"/>
      <c r="K22" s="9"/>
    </row>
    <row r="23" spans="3:11" ht="15" thickTop="1" thickBot="1">
      <c r="C23" s="15" t="s">
        <v>90</v>
      </c>
      <c r="D23" s="68">
        <f>ROUND(D21/24/1.0026,0)</f>
        <v>0</v>
      </c>
      <c r="E23" s="69"/>
      <c r="F23" s="9"/>
      <c r="G23" s="9"/>
      <c r="H23" s="9"/>
      <c r="I23" s="9"/>
      <c r="J23" s="9"/>
      <c r="K23" s="9"/>
    </row>
    <row r="24" spans="3:11" ht="15" thickTop="1" thickBot="1">
      <c r="C24" s="15" t="s">
        <v>91</v>
      </c>
      <c r="D24" s="62" t="e">
        <f>D23/D22</f>
        <v>#DIV/0!</v>
      </c>
      <c r="E24" s="63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92</v>
      </c>
      <c r="D26" s="44" t="s">
        <v>111</v>
      </c>
      <c r="E26" s="44" t="s">
        <v>183</v>
      </c>
      <c r="F26" s="9"/>
      <c r="G26" s="9"/>
      <c r="H26" s="9"/>
      <c r="I26" s="9"/>
      <c r="J26" s="9"/>
      <c r="K26" s="9"/>
    </row>
    <row r="27" spans="3:11" ht="27.75" thickTop="1" thickBot="1">
      <c r="C27" s="15" t="s">
        <v>191</v>
      </c>
      <c r="D27" s="17"/>
      <c r="E27" s="17">
        <f>D27/24/1.0026</f>
        <v>0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192</v>
      </c>
      <c r="D28" s="16">
        <v>0</v>
      </c>
      <c r="E28" s="23">
        <v>0</v>
      </c>
      <c r="F28" s="9"/>
      <c r="G28" s="9"/>
      <c r="H28" s="9"/>
      <c r="I28" s="9"/>
      <c r="J28" s="9"/>
      <c r="K28" s="9"/>
    </row>
    <row r="29" spans="3:11" ht="14.65" thickTop="1">
      <c r="F29" s="9"/>
      <c r="G29" s="9"/>
      <c r="H29" s="9"/>
      <c r="I29" s="9"/>
      <c r="J29" s="9"/>
      <c r="K29" s="9"/>
    </row>
    <row r="30" spans="3:11">
      <c r="D30" s="79"/>
      <c r="E30" s="79"/>
      <c r="F30" s="9"/>
      <c r="G30" s="9"/>
      <c r="H30" s="9"/>
      <c r="I30" s="9"/>
      <c r="J30" s="9"/>
      <c r="K30" s="9"/>
    </row>
    <row r="31" spans="3:11">
      <c r="D31" s="79"/>
      <c r="E31" s="79"/>
      <c r="F31" s="9"/>
      <c r="G31" s="9"/>
      <c r="H31" s="9"/>
      <c r="I31" s="9"/>
      <c r="J31" s="9"/>
      <c r="K31" s="9"/>
    </row>
    <row r="32" spans="3:11">
      <c r="D32" s="79"/>
      <c r="E32" s="79"/>
      <c r="F32" s="11"/>
      <c r="G32" s="9"/>
      <c r="H32" s="9"/>
      <c r="I32" s="9"/>
      <c r="J32" s="9"/>
      <c r="K32" s="9"/>
    </row>
    <row r="33" spans="4:11">
      <c r="D33" s="79"/>
      <c r="E33" s="79"/>
      <c r="F33" s="9"/>
      <c r="G33" s="9"/>
      <c r="H33" s="9"/>
      <c r="I33" s="9"/>
      <c r="J33" s="9"/>
      <c r="K33" s="9"/>
    </row>
    <row r="34" spans="4:11">
      <c r="D34" s="79"/>
      <c r="E34" s="79"/>
      <c r="F34" s="9"/>
      <c r="G34" s="9"/>
      <c r="H34" s="9"/>
      <c r="I34" s="9"/>
      <c r="J34" s="9"/>
      <c r="K34" s="9"/>
    </row>
    <row r="35" spans="4:11">
      <c r="D35" s="79"/>
      <c r="E35" s="79"/>
      <c r="F35" s="9"/>
      <c r="G35" s="9"/>
      <c r="H35" s="9"/>
      <c r="I35" s="9"/>
      <c r="J35" s="9"/>
      <c r="K35" s="9"/>
    </row>
    <row r="36" spans="4:11">
      <c r="D36" s="79"/>
      <c r="E36" s="79"/>
      <c r="F36" s="9"/>
      <c r="G36" s="9"/>
      <c r="H36" s="9"/>
      <c r="I36" s="9"/>
      <c r="J36" s="9"/>
      <c r="K36" s="9"/>
    </row>
    <row r="37" spans="4:11">
      <c r="D37"/>
      <c r="F37" s="9"/>
      <c r="G37" s="9"/>
      <c r="H37" s="9"/>
      <c r="I37" s="9"/>
      <c r="J37" s="9"/>
      <c r="K37" s="9"/>
    </row>
    <row r="38" spans="4:11">
      <c r="D38"/>
      <c r="F38" s="9"/>
      <c r="G38" s="9"/>
      <c r="H38" s="9"/>
      <c r="I38" s="9"/>
      <c r="J38" s="9"/>
      <c r="K38" s="9"/>
    </row>
    <row r="39" spans="4:11">
      <c r="D39"/>
      <c r="F39" s="9"/>
      <c r="G39" s="9"/>
      <c r="H39" s="9"/>
      <c r="I39" s="9"/>
      <c r="J39" s="9"/>
      <c r="K39" s="9"/>
    </row>
    <row r="40" spans="4:11">
      <c r="D40"/>
      <c r="F40" s="9"/>
      <c r="G40" s="9"/>
      <c r="H40" s="9"/>
      <c r="I40" s="9"/>
      <c r="J40" s="9"/>
      <c r="K40" s="9"/>
    </row>
    <row r="41" spans="4:11" ht="20.25" customHeight="1">
      <c r="D41"/>
      <c r="F41" s="9"/>
      <c r="G41" s="9"/>
      <c r="H41" s="9"/>
      <c r="I41" s="9"/>
      <c r="J41" s="9"/>
      <c r="K41" s="9"/>
    </row>
    <row r="42" spans="4:11">
      <c r="D42" s="79"/>
      <c r="E42" s="79"/>
    </row>
    <row r="43" spans="4:11">
      <c r="D43" s="79"/>
      <c r="E43" s="79"/>
    </row>
    <row r="44" spans="4:11">
      <c r="D44" s="79"/>
      <c r="E44" s="79"/>
      <c r="F44" s="11"/>
    </row>
    <row r="45" spans="4:11">
      <c r="D45" s="79"/>
      <c r="E45" s="79"/>
    </row>
    <row r="46" spans="4:11">
      <c r="D46" s="79"/>
      <c r="E46" s="79"/>
    </row>
    <row r="47" spans="4:11">
      <c r="D47" s="79"/>
      <c r="E47" s="79"/>
    </row>
    <row r="48" spans="4:11">
      <c r="D48" s="79"/>
      <c r="E48" s="79"/>
    </row>
    <row r="49" spans="4:4" ht="20.25" customHeight="1">
      <c r="D49"/>
    </row>
    <row r="50" spans="4:4">
      <c r="D50"/>
    </row>
    <row r="51" spans="4:4">
      <c r="D51"/>
    </row>
    <row r="52" spans="4:4">
      <c r="D52"/>
    </row>
    <row r="54" spans="4:4" ht="20.25" customHeight="1"/>
    <row r="55" spans="4:4" ht="20.25" customHeight="1"/>
    <row r="56" spans="4:4" ht="20.25" customHeight="1"/>
    <row r="57" spans="4:4" ht="20.25" customHeight="1"/>
    <row r="58" spans="4:4" ht="36" customHeight="1"/>
    <row r="59" spans="4:4" ht="20.25" customHeight="1"/>
    <row r="60" spans="4:4" ht="20.25" customHeight="1"/>
    <row r="61" spans="4:4" ht="20.25" customHeight="1"/>
    <row r="62" spans="4:4" ht="20.25" customHeight="1"/>
    <row r="63" spans="4:4" ht="36" customHeight="1"/>
    <row r="64" spans="4:4" ht="20.25" customHeight="1"/>
    <row r="65" ht="20.25" customHeight="1"/>
    <row r="66" ht="20.25" customHeight="1"/>
    <row r="67" ht="20.25" customHeight="1"/>
    <row r="68" ht="36" customHeight="1"/>
    <row r="69" ht="20.25" customHeight="1"/>
    <row r="70" ht="20.25" customHeight="1"/>
    <row r="71" ht="20.25" customHeight="1"/>
    <row r="72" ht="20.25" customHeight="1"/>
    <row r="73" ht="36" customHeight="1"/>
    <row r="74" ht="20.25" customHeight="1"/>
    <row r="75" ht="20.25" customHeight="1"/>
    <row r="76" ht="20.25" customHeight="1"/>
    <row r="77" ht="20.25" customHeight="1"/>
    <row r="78" ht="36" customHeight="1"/>
    <row r="79" ht="20.25" customHeight="1"/>
    <row r="80" ht="20.25" customHeight="1"/>
    <row r="81" ht="20.25" customHeight="1"/>
    <row r="82" ht="20.25" customHeight="1"/>
    <row r="83" ht="36" customHeight="1"/>
    <row r="84" ht="20.25" customHeight="1"/>
    <row r="85" ht="20.25" customHeight="1"/>
    <row r="86" ht="20.25" customHeight="1"/>
    <row r="87" ht="20.25" customHeight="1"/>
    <row r="88" ht="36" customHeight="1"/>
    <row r="89" ht="20.25" customHeight="1"/>
    <row r="90" ht="20.25" customHeight="1"/>
    <row r="91" ht="20.25" customHeight="1"/>
    <row r="92" ht="20.25" customHeight="1"/>
    <row r="93" ht="36" customHeight="1"/>
    <row r="94" ht="20.25" customHeight="1"/>
    <row r="95" ht="20.25" customHeight="1"/>
    <row r="96" ht="20.25" customHeight="1"/>
    <row r="97" ht="20.25" customHeight="1"/>
    <row r="98" ht="36" customHeight="1"/>
    <row r="99" ht="20.25" customHeight="1"/>
    <row r="100" ht="20.25" customHeight="1"/>
    <row r="101" ht="20.25" customHeight="1"/>
    <row r="102" ht="20.25" customHeight="1"/>
    <row r="103" ht="36" customHeight="1"/>
    <row r="104" ht="20.25" customHeight="1"/>
    <row r="105" ht="20.25" customHeight="1"/>
    <row r="106" ht="20.25" customHeight="1"/>
    <row r="107" ht="20.25" customHeight="1"/>
    <row r="108" ht="36" customHeight="1"/>
    <row r="109" ht="20.25" customHeight="1"/>
    <row r="110" ht="20.25" customHeight="1"/>
    <row r="111" ht="20.25" customHeight="1"/>
    <row r="112" ht="20.25" customHeight="1"/>
    <row r="113" ht="36" customHeight="1"/>
    <row r="114" ht="20.25" customHeight="1"/>
    <row r="115" ht="20.25" customHeight="1"/>
    <row r="116" ht="20.25" customHeight="1"/>
    <row r="117" ht="20.25" customHeight="1"/>
    <row r="118" ht="36" customHeight="1"/>
    <row r="119" ht="20.25" customHeight="1"/>
    <row r="120" ht="20.25" customHeight="1"/>
    <row r="121" ht="20.25" customHeight="1"/>
    <row r="122" ht="20.25" customHeight="1"/>
    <row r="123" ht="36" customHeight="1"/>
    <row r="124" ht="20.25" customHeight="1"/>
    <row r="125" ht="20.25" customHeight="1"/>
    <row r="126" ht="20.25" customHeight="1"/>
    <row r="127" ht="20.25" customHeight="1"/>
    <row r="128" ht="36" customHeight="1"/>
    <row r="129" ht="20.25" customHeight="1"/>
    <row r="130" ht="20.25" customHeight="1"/>
    <row r="131" ht="20.25" customHeight="1"/>
    <row r="132" ht="20.25" customHeight="1"/>
    <row r="133" ht="36" customHeight="1"/>
    <row r="134" ht="20.25" customHeight="1"/>
    <row r="135" ht="20.25" customHeight="1"/>
    <row r="136" ht="20.25" customHeight="1"/>
    <row r="137" ht="20.25" customHeight="1"/>
    <row r="138" ht="36" customHeight="1"/>
    <row r="139" ht="20.25" customHeight="1"/>
    <row r="140" ht="20.25" customHeight="1"/>
    <row r="141" ht="20.25" customHeight="1"/>
    <row r="142" ht="20.25" customHeight="1"/>
    <row r="143" ht="36" customHeight="1"/>
    <row r="144" ht="20.25" customHeight="1"/>
    <row r="145" ht="20.25" customHeight="1"/>
    <row r="146" ht="20.25" customHeight="1"/>
    <row r="148" ht="36" customHeight="1"/>
    <row r="149" ht="20.25" customHeight="1"/>
    <row r="150" ht="20.25" customHeight="1"/>
    <row r="151" ht="20.25" customHeight="1"/>
    <row r="152" ht="20.25" customHeight="1"/>
    <row r="153" ht="36" customHeight="1"/>
    <row r="154" ht="20.25" customHeight="1"/>
    <row r="155" ht="20.25" customHeight="1"/>
    <row r="156" ht="20.25" customHeight="1"/>
  </sheetData>
  <mergeCells count="31">
    <mergeCell ref="D48:E48"/>
    <mergeCell ref="D42:E42"/>
    <mergeCell ref="D43:E43"/>
    <mergeCell ref="D44:E44"/>
    <mergeCell ref="D45:E45"/>
    <mergeCell ref="D46:E46"/>
    <mergeCell ref="D47:E47"/>
    <mergeCell ref="D36:E36"/>
    <mergeCell ref="D20:E20"/>
    <mergeCell ref="D21:E21"/>
    <mergeCell ref="D22:E22"/>
    <mergeCell ref="D23:E23"/>
    <mergeCell ref="D24:E24"/>
    <mergeCell ref="D30:E30"/>
    <mergeCell ref="D31:E31"/>
    <mergeCell ref="D32:E32"/>
    <mergeCell ref="D33:E33"/>
    <mergeCell ref="D34:E34"/>
    <mergeCell ref="D35:E35"/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</mergeCells>
  <pageMargins left="0.7" right="0.7" top="0.75" bottom="0.75" header="0.3" footer="0.3"/>
  <pageSetup paperSize="9"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2C145-1F28-4284-B54F-7CD43D312F94}">
  <dimension ref="C1:M133"/>
  <sheetViews>
    <sheetView showGridLines="0" zoomScale="85" zoomScaleNormal="85" workbookViewId="0">
      <selection activeCell="D21" sqref="D21:E21"/>
    </sheetView>
  </sheetViews>
  <sheetFormatPr baseColWidth="10" defaultColWidth="11.3984375" defaultRowHeight="14.25"/>
  <cols>
    <col min="1" max="2" width="7.3984375" customWidth="1"/>
    <col min="3" max="3" width="78.59765625" bestFit="1" customWidth="1"/>
    <col min="4" max="4" width="43" style="43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2" max="12" width="9.1328125"/>
    <col min="13" max="13" width="13.73046875" bestFit="1" customWidth="1"/>
  </cols>
  <sheetData>
    <row r="1" spans="3:13" ht="22.5" customHeight="1">
      <c r="C1" s="66" t="s">
        <v>193</v>
      </c>
      <c r="D1" s="66"/>
      <c r="E1" s="66"/>
      <c r="F1" s="66"/>
      <c r="G1" s="66"/>
      <c r="H1" s="66"/>
      <c r="I1" s="66"/>
      <c r="J1" s="66"/>
      <c r="K1" s="66"/>
    </row>
    <row r="2" spans="3:13" ht="30" customHeight="1">
      <c r="C2" s="66"/>
      <c r="D2" s="66"/>
      <c r="E2" s="66"/>
      <c r="F2" s="66"/>
      <c r="G2" s="66"/>
      <c r="H2" s="66"/>
      <c r="I2" s="66"/>
      <c r="J2" s="66"/>
      <c r="K2" s="66"/>
    </row>
    <row r="3" spans="3:13" ht="15" customHeight="1">
      <c r="C3" s="67" t="s">
        <v>77</v>
      </c>
      <c r="D3" s="67"/>
      <c r="E3" s="67"/>
      <c r="F3" s="67"/>
      <c r="G3" s="67"/>
      <c r="H3" s="67"/>
      <c r="I3" s="67"/>
      <c r="J3" s="67"/>
      <c r="K3" s="67"/>
    </row>
    <row r="4" spans="3:13" ht="15" customHeight="1">
      <c r="C4" s="67"/>
      <c r="D4" s="67"/>
      <c r="E4" s="67"/>
      <c r="F4" s="67"/>
      <c r="G4" s="67"/>
      <c r="H4" s="67"/>
      <c r="I4" s="67"/>
      <c r="J4" s="67"/>
      <c r="K4" s="67"/>
    </row>
    <row r="5" spans="3:13">
      <c r="C5" s="9"/>
      <c r="D5" s="42"/>
      <c r="E5" s="9"/>
      <c r="F5" s="9"/>
      <c r="G5" s="9"/>
      <c r="H5" s="9"/>
      <c r="I5" s="9"/>
      <c r="J5" s="9"/>
      <c r="K5" s="9"/>
    </row>
    <row r="6" spans="3:13" ht="16.5" customHeight="1">
      <c r="C6" s="13" t="s">
        <v>78</v>
      </c>
      <c r="D6" s="64" t="s">
        <v>79</v>
      </c>
      <c r="E6" s="64"/>
      <c r="F6" s="10"/>
      <c r="G6" s="10"/>
      <c r="H6" s="9"/>
      <c r="I6" s="9"/>
      <c r="J6" s="9"/>
      <c r="K6" s="9"/>
    </row>
    <row r="7" spans="3:13">
      <c r="C7" s="14" t="s">
        <v>109</v>
      </c>
      <c r="D7" s="65" t="s">
        <v>194</v>
      </c>
      <c r="E7" s="65"/>
      <c r="F7" s="9"/>
      <c r="G7" s="76"/>
      <c r="H7" s="76"/>
      <c r="I7" s="9"/>
      <c r="J7" s="9"/>
      <c r="K7" s="9"/>
    </row>
    <row r="8" spans="3:13" ht="16.5" customHeight="1">
      <c r="C8" s="15" t="s">
        <v>86</v>
      </c>
      <c r="D8" s="77">
        <v>80207991</v>
      </c>
      <c r="E8" s="78"/>
      <c r="F8" s="11"/>
      <c r="G8" s="9"/>
      <c r="H8" s="9"/>
      <c r="I8" s="9"/>
      <c r="J8" s="9"/>
      <c r="K8" s="9"/>
    </row>
    <row r="9" spans="3:13">
      <c r="C9" s="15" t="s">
        <v>87</v>
      </c>
      <c r="D9" s="77"/>
      <c r="E9" s="78"/>
      <c r="F9" s="9"/>
      <c r="H9" s="9"/>
      <c r="I9" s="9"/>
      <c r="J9" s="9"/>
      <c r="K9" s="9"/>
    </row>
    <row r="10" spans="3:13">
      <c r="C10" s="15" t="s">
        <v>89</v>
      </c>
      <c r="D10" s="77">
        <f>ROUND(D8/24/1.0026,0)</f>
        <v>3333333</v>
      </c>
      <c r="E10" s="78"/>
      <c r="F10" s="9"/>
      <c r="G10" s="9"/>
      <c r="H10" s="9"/>
      <c r="I10" s="9"/>
      <c r="J10" s="9"/>
      <c r="K10" s="9"/>
    </row>
    <row r="11" spans="3:13">
      <c r="C11" s="15" t="s">
        <v>90</v>
      </c>
      <c r="D11" s="77">
        <f>ROUND(D9/24/1.0026,0)</f>
        <v>0</v>
      </c>
      <c r="E11" s="78"/>
      <c r="F11" s="9"/>
      <c r="G11" s="9"/>
      <c r="H11" s="9"/>
      <c r="I11" s="9"/>
      <c r="J11" s="9"/>
      <c r="K11" s="9"/>
    </row>
    <row r="12" spans="3:13">
      <c r="C12" s="15" t="s">
        <v>91</v>
      </c>
      <c r="D12" s="62">
        <f>D11/D10</f>
        <v>0</v>
      </c>
      <c r="E12" s="63"/>
      <c r="F12" s="9"/>
      <c r="G12" s="9"/>
      <c r="H12" s="9"/>
      <c r="I12" s="9"/>
      <c r="J12" s="9"/>
      <c r="K12" s="9"/>
    </row>
    <row r="13" spans="3:13">
      <c r="F13" s="9"/>
      <c r="G13" s="9"/>
      <c r="H13" s="9"/>
      <c r="I13" s="9"/>
      <c r="J13" s="9"/>
      <c r="K13" s="9"/>
      <c r="M13" s="12"/>
    </row>
    <row r="14" spans="3:13" ht="40.5">
      <c r="C14" s="15" t="s">
        <v>92</v>
      </c>
      <c r="D14" s="44" t="s">
        <v>111</v>
      </c>
      <c r="E14" s="44" t="s">
        <v>94</v>
      </c>
      <c r="F14" s="9"/>
      <c r="G14" s="9"/>
      <c r="H14" s="9"/>
      <c r="I14" s="9"/>
      <c r="J14" s="9"/>
      <c r="K14" s="9"/>
    </row>
    <row r="15" spans="3:13">
      <c r="C15" s="15" t="s">
        <v>112</v>
      </c>
      <c r="D15" s="51">
        <v>48.081400000000002</v>
      </c>
      <c r="E15" s="24">
        <f>D15/100/24*365/30/1.0026</f>
        <v>0.24311388999711867</v>
      </c>
      <c r="F15" s="9"/>
      <c r="G15" s="9"/>
      <c r="H15" s="9"/>
      <c r="I15" s="9"/>
      <c r="J15" s="9"/>
      <c r="K15" s="9"/>
    </row>
    <row r="16" spans="3:13">
      <c r="C16" s="15" t="s">
        <v>113</v>
      </c>
      <c r="D16" s="16">
        <v>0</v>
      </c>
      <c r="E16" s="17">
        <v>0</v>
      </c>
      <c r="F16" s="9"/>
      <c r="G16" s="9"/>
      <c r="H16" s="9"/>
      <c r="I16" s="9"/>
      <c r="J16" s="9"/>
      <c r="K16" s="9"/>
    </row>
    <row r="17" spans="3:11">
      <c r="F17" s="9"/>
      <c r="G17" s="9"/>
      <c r="H17" s="9"/>
      <c r="I17" s="9"/>
      <c r="J17" s="9"/>
      <c r="K17" s="9"/>
    </row>
    <row r="18" spans="3:11" ht="16.5" customHeight="1">
      <c r="C18" s="13" t="s">
        <v>78</v>
      </c>
      <c r="D18" s="64" t="s">
        <v>97</v>
      </c>
      <c r="E18" s="64"/>
      <c r="F18" s="9"/>
      <c r="G18" s="9"/>
      <c r="H18" s="9"/>
      <c r="I18" s="9"/>
      <c r="J18" s="9"/>
      <c r="K18" s="9"/>
    </row>
    <row r="19" spans="3:11">
      <c r="C19" s="14" t="s">
        <v>109</v>
      </c>
      <c r="D19" s="65" t="s">
        <v>194</v>
      </c>
      <c r="E19" s="65"/>
      <c r="F19" s="9"/>
      <c r="G19" s="9"/>
      <c r="H19" s="9"/>
      <c r="I19" s="9"/>
      <c r="J19" s="9"/>
      <c r="K19" s="9"/>
    </row>
    <row r="20" spans="3:11">
      <c r="C20" s="15" t="s">
        <v>86</v>
      </c>
      <c r="D20" s="77">
        <v>136689398</v>
      </c>
      <c r="E20" s="78"/>
      <c r="F20" s="11"/>
      <c r="G20" s="9"/>
      <c r="H20" s="9"/>
      <c r="I20" s="9"/>
      <c r="J20" s="9"/>
      <c r="K20" s="9"/>
    </row>
    <row r="21" spans="3:11">
      <c r="C21" s="15" t="s">
        <v>87</v>
      </c>
      <c r="D21" s="68">
        <v>2166360</v>
      </c>
      <c r="E21" s="69"/>
      <c r="F21" s="9"/>
      <c r="G21" s="11"/>
      <c r="H21" s="9"/>
      <c r="I21" s="9"/>
      <c r="J21" s="9"/>
      <c r="K21" s="9"/>
    </row>
    <row r="22" spans="3:11">
      <c r="C22" s="15" t="s">
        <v>89</v>
      </c>
      <c r="D22" s="68">
        <f>ROUND(D20/24/1.0026,0)</f>
        <v>5680622</v>
      </c>
      <c r="E22" s="69"/>
      <c r="F22" s="9"/>
      <c r="G22" s="9"/>
      <c r="H22" s="9"/>
      <c r="I22" s="9"/>
      <c r="J22" s="9"/>
      <c r="K22" s="9"/>
    </row>
    <row r="23" spans="3:11">
      <c r="C23" s="15" t="s">
        <v>90</v>
      </c>
      <c r="D23" s="68">
        <f>ROUND(D21/24/1.0026,0)</f>
        <v>90031</v>
      </c>
      <c r="E23" s="69"/>
      <c r="F23" s="9"/>
      <c r="G23" s="9"/>
      <c r="H23" s="9"/>
      <c r="I23" s="9"/>
      <c r="J23" s="9"/>
      <c r="K23" s="9"/>
    </row>
    <row r="24" spans="3:11">
      <c r="C24" s="15" t="s">
        <v>91</v>
      </c>
      <c r="D24" s="62">
        <f>D23/D22</f>
        <v>1.584879261461157E-2</v>
      </c>
      <c r="E24" s="63"/>
      <c r="F24" s="9"/>
      <c r="G24" s="9"/>
      <c r="H24" s="9"/>
      <c r="I24" s="9"/>
      <c r="J24" s="9"/>
      <c r="K24" s="9"/>
    </row>
    <row r="25" spans="3:11" ht="15.75" customHeight="1">
      <c r="F25" s="9"/>
      <c r="G25" s="9"/>
      <c r="H25" s="9"/>
      <c r="I25" s="9"/>
      <c r="J25" s="9"/>
      <c r="K25" s="9"/>
    </row>
    <row r="26" spans="3:11" ht="40.5">
      <c r="C26" s="15" t="s">
        <v>92</v>
      </c>
      <c r="D26" s="44" t="s">
        <v>111</v>
      </c>
      <c r="E26" s="44" t="s">
        <v>94</v>
      </c>
      <c r="F26" s="9"/>
      <c r="G26" s="9"/>
      <c r="H26" s="9"/>
      <c r="I26" s="9"/>
      <c r="J26" s="9"/>
      <c r="K26" s="9"/>
    </row>
    <row r="27" spans="3:11">
      <c r="C27" s="15" t="s">
        <v>112</v>
      </c>
      <c r="D27" s="51">
        <v>42.770200000000003</v>
      </c>
      <c r="E27" s="24">
        <f>D27/100/24*365/30/1.0026</f>
        <v>0.2162588796905823</v>
      </c>
      <c r="F27" s="9"/>
      <c r="G27" s="9"/>
      <c r="H27" s="9"/>
      <c r="I27" s="9"/>
      <c r="J27" s="9"/>
      <c r="K27" s="9"/>
    </row>
    <row r="28" spans="3:11">
      <c r="C28" s="15" t="s">
        <v>113</v>
      </c>
      <c r="D28" s="16">
        <v>0</v>
      </c>
      <c r="E28" s="23">
        <v>0</v>
      </c>
      <c r="F28" s="9"/>
      <c r="G28" s="9"/>
      <c r="H28" s="9"/>
      <c r="I28" s="9"/>
      <c r="J28" s="9"/>
      <c r="K28" s="9"/>
    </row>
    <row r="29" spans="3:11">
      <c r="F29" s="9"/>
      <c r="G29" s="9"/>
      <c r="H29" s="9"/>
      <c r="I29" s="9"/>
      <c r="J29" s="9"/>
      <c r="K29" s="9"/>
    </row>
    <row r="31" spans="3:11" ht="20.25" customHeight="1"/>
    <row r="32" spans="3:11" ht="20.25" customHeight="1"/>
    <row r="33" ht="20.25" customHeight="1"/>
    <row r="34" ht="20.25" customHeight="1"/>
    <row r="35" ht="36" customHeight="1"/>
    <row r="36" ht="20.25" customHeight="1"/>
    <row r="37" ht="20.25" customHeight="1"/>
    <row r="38" ht="20.25" customHeight="1"/>
    <row r="39" ht="20.25" customHeight="1"/>
    <row r="40" ht="36" customHeight="1"/>
    <row r="41" ht="20.25" customHeight="1"/>
    <row r="42" ht="20.25" customHeight="1"/>
    <row r="43" ht="20.25" customHeight="1"/>
    <row r="44" ht="20.25" customHeight="1"/>
    <row r="45" ht="36" customHeight="1"/>
    <row r="46" ht="20.25" customHeight="1"/>
    <row r="47" ht="20.25" customHeight="1"/>
    <row r="48" ht="20.25" customHeight="1"/>
    <row r="49" ht="20.25" customHeight="1"/>
    <row r="50" ht="36" customHeight="1"/>
    <row r="51" ht="20.25" customHeight="1"/>
    <row r="52" ht="20.25" customHeight="1"/>
    <row r="53" ht="20.25" customHeight="1"/>
    <row r="54" ht="20.25" customHeight="1"/>
    <row r="55" ht="36" customHeight="1"/>
    <row r="56" ht="20.25" customHeight="1"/>
    <row r="57" ht="20.25" customHeight="1"/>
    <row r="58" ht="20.25" customHeight="1"/>
    <row r="59" ht="20.25" customHeight="1"/>
    <row r="60" ht="36" customHeight="1"/>
    <row r="61" ht="20.25" customHeight="1"/>
    <row r="62" ht="20.25" customHeight="1"/>
    <row r="63" ht="20.25" customHeight="1"/>
    <row r="64" ht="20.25" customHeight="1"/>
    <row r="65" ht="36" customHeight="1"/>
    <row r="66" ht="20.25" customHeight="1"/>
    <row r="67" ht="20.25" customHeight="1"/>
    <row r="68" ht="20.25" customHeight="1"/>
    <row r="69" ht="20.25" customHeight="1"/>
    <row r="70" ht="36" customHeight="1"/>
    <row r="71" ht="20.25" customHeight="1"/>
    <row r="72" ht="20.25" customHeight="1"/>
    <row r="73" ht="20.25" customHeight="1"/>
    <row r="74" ht="20.25" customHeight="1"/>
    <row r="75" ht="36" customHeight="1"/>
    <row r="76" ht="20.25" customHeight="1"/>
    <row r="77" ht="20.25" customHeight="1"/>
    <row r="78" ht="20.25" customHeight="1"/>
    <row r="79" ht="20.25" customHeight="1"/>
    <row r="80" ht="36" customHeight="1"/>
    <row r="81" ht="20.25" customHeight="1"/>
    <row r="82" ht="20.25" customHeight="1"/>
    <row r="83" ht="20.25" customHeight="1"/>
    <row r="84" ht="20.25" customHeight="1"/>
    <row r="85" ht="36" customHeight="1"/>
    <row r="86" ht="20.25" customHeight="1"/>
    <row r="87" ht="20.25" customHeight="1"/>
    <row r="88" ht="20.25" customHeight="1"/>
    <row r="89" ht="20.25" customHeight="1"/>
    <row r="90" ht="36" customHeight="1"/>
    <row r="91" ht="20.25" customHeight="1"/>
    <row r="92" ht="20.25" customHeight="1"/>
    <row r="93" ht="20.25" customHeight="1"/>
    <row r="94" ht="20.25" customHeight="1"/>
    <row r="95" ht="36" customHeight="1"/>
    <row r="96" ht="20.25" customHeight="1"/>
    <row r="97" ht="20.25" customHeight="1"/>
    <row r="98" ht="20.25" customHeight="1"/>
    <row r="99" ht="20.25" customHeight="1"/>
    <row r="100" ht="36" customHeight="1"/>
    <row r="101" ht="20.25" customHeight="1"/>
    <row r="102" ht="20.25" customHeight="1"/>
    <row r="103" ht="20.25" customHeight="1"/>
    <row r="104" ht="20.25" customHeight="1"/>
    <row r="105" ht="36" customHeight="1"/>
    <row r="106" ht="20.25" customHeight="1"/>
    <row r="107" ht="20.25" customHeight="1"/>
    <row r="108" ht="20.25" customHeight="1"/>
    <row r="109" ht="20.25" customHeight="1"/>
    <row r="110" ht="36" customHeight="1"/>
    <row r="111" ht="20.25" customHeight="1"/>
    <row r="112" ht="20.25" customHeight="1"/>
    <row r="113" ht="20.25" customHeight="1"/>
    <row r="114" ht="20.25" customHeight="1"/>
    <row r="115" ht="36" customHeight="1"/>
    <row r="116" ht="20.25" customHeight="1"/>
    <row r="117" ht="20.25" customHeight="1"/>
    <row r="118" ht="20.25" customHeight="1"/>
    <row r="119" ht="20.25" customHeight="1"/>
    <row r="120" ht="36" customHeight="1"/>
    <row r="121" ht="20.25" customHeight="1"/>
    <row r="122" ht="20.25" customHeight="1"/>
    <row r="123" ht="20.25" customHeight="1"/>
    <row r="125" ht="36" customHeight="1"/>
    <row r="126" ht="20.25" customHeight="1"/>
    <row r="127" ht="20.25" customHeight="1"/>
    <row r="128" ht="20.25" customHeight="1"/>
    <row r="129" ht="20.25" customHeight="1"/>
    <row r="130" ht="36" customHeight="1"/>
    <row r="131" ht="20.25" customHeight="1"/>
    <row r="132" ht="20.25" customHeight="1"/>
    <row r="133" ht="20.25" customHeight="1"/>
  </sheetData>
  <mergeCells count="17">
    <mergeCell ref="D20:E20"/>
    <mergeCell ref="D21:E21"/>
    <mergeCell ref="D22:E22"/>
    <mergeCell ref="D23:E23"/>
    <mergeCell ref="D24:E24"/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</mergeCells>
  <pageMargins left="0.7" right="0.7" top="0.75" bottom="0.75" header="0.3" footer="0.3"/>
  <pageSetup paperSize="9" orientation="portrait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453B1-EB02-44E8-89D4-9F753E3D9775}">
  <dimension ref="C1:M133"/>
  <sheetViews>
    <sheetView showGridLines="0" zoomScale="85" zoomScaleNormal="85" workbookViewId="0">
      <selection activeCell="D32" sqref="D32"/>
    </sheetView>
  </sheetViews>
  <sheetFormatPr baseColWidth="10" defaultColWidth="11.3984375" defaultRowHeight="14.25"/>
  <cols>
    <col min="1" max="2" width="7.3984375" customWidth="1"/>
    <col min="3" max="3" width="78.59765625" bestFit="1" customWidth="1"/>
    <col min="4" max="4" width="43" style="43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66" t="s">
        <v>195</v>
      </c>
      <c r="D1" s="66"/>
      <c r="E1" s="66"/>
      <c r="F1" s="66"/>
      <c r="G1" s="66"/>
      <c r="H1" s="66"/>
      <c r="I1" s="66"/>
      <c r="J1" s="66"/>
      <c r="K1" s="66"/>
    </row>
    <row r="2" spans="3:13" ht="30" customHeight="1">
      <c r="C2" s="66"/>
      <c r="D2" s="66"/>
      <c r="E2" s="66"/>
      <c r="F2" s="66"/>
      <c r="G2" s="66"/>
      <c r="H2" s="66"/>
      <c r="I2" s="66"/>
      <c r="J2" s="66"/>
      <c r="K2" s="66"/>
    </row>
    <row r="3" spans="3:13" ht="15" customHeight="1">
      <c r="C3" s="67" t="s">
        <v>77</v>
      </c>
      <c r="D3" s="67"/>
      <c r="E3" s="67"/>
      <c r="F3" s="67"/>
      <c r="G3" s="67"/>
      <c r="H3" s="67"/>
      <c r="I3" s="67"/>
      <c r="J3" s="67"/>
      <c r="K3" s="67"/>
    </row>
    <row r="4" spans="3:13" ht="15" customHeight="1">
      <c r="C4" s="67"/>
      <c r="D4" s="67"/>
      <c r="E4" s="67"/>
      <c r="F4" s="67"/>
      <c r="G4" s="67"/>
      <c r="H4" s="67"/>
      <c r="I4" s="67"/>
      <c r="J4" s="67"/>
      <c r="K4" s="67"/>
    </row>
    <row r="5" spans="3:13" ht="14.65" thickBot="1">
      <c r="C5" s="9"/>
      <c r="D5" s="42"/>
      <c r="E5" s="9"/>
      <c r="F5" s="9"/>
      <c r="G5" s="9"/>
      <c r="H5" s="9"/>
      <c r="I5" s="9"/>
      <c r="J5" s="9"/>
      <c r="K5" s="9"/>
    </row>
    <row r="6" spans="3:13" ht="16.5" customHeight="1" thickTop="1" thickBot="1">
      <c r="C6" s="13" t="s">
        <v>78</v>
      </c>
      <c r="D6" s="64" t="s">
        <v>79</v>
      </c>
      <c r="E6" s="64"/>
      <c r="F6" s="10"/>
      <c r="G6" s="10"/>
      <c r="H6" s="9"/>
      <c r="I6" s="9"/>
      <c r="J6" s="9"/>
      <c r="K6" s="9"/>
    </row>
    <row r="7" spans="3:13" ht="15" thickTop="1" thickBot="1">
      <c r="C7" s="14" t="s">
        <v>109</v>
      </c>
      <c r="D7" s="65" t="s">
        <v>196</v>
      </c>
      <c r="E7" s="65"/>
      <c r="F7" s="9"/>
      <c r="G7" s="76"/>
      <c r="H7" s="76"/>
      <c r="I7" s="9"/>
      <c r="J7" s="9"/>
      <c r="K7" s="9"/>
    </row>
    <row r="8" spans="3:13" ht="16.5" customHeight="1" thickTop="1" thickBot="1">
      <c r="C8" s="15" t="s">
        <v>86</v>
      </c>
      <c r="D8" s="77">
        <v>80207991</v>
      </c>
      <c r="E8" s="78"/>
      <c r="F8" s="11"/>
      <c r="G8" s="9"/>
      <c r="H8" s="9"/>
      <c r="I8" s="9"/>
      <c r="J8" s="9"/>
      <c r="K8" s="9"/>
    </row>
    <row r="9" spans="3:13" ht="15" thickTop="1" thickBot="1">
      <c r="C9" s="15" t="s">
        <v>87</v>
      </c>
      <c r="D9" s="77">
        <v>20068</v>
      </c>
      <c r="E9" s="78"/>
      <c r="F9" s="9"/>
      <c r="H9" s="9"/>
      <c r="I9" s="9"/>
      <c r="J9" s="9"/>
      <c r="K9" s="9"/>
    </row>
    <row r="10" spans="3:13" ht="15" thickTop="1" thickBot="1">
      <c r="C10" s="15" t="s">
        <v>89</v>
      </c>
      <c r="D10" s="77">
        <f>ROUND(D8/24/1.0026,0)</f>
        <v>3333333</v>
      </c>
      <c r="E10" s="78"/>
      <c r="F10" s="9"/>
      <c r="G10" s="9"/>
      <c r="H10" s="9"/>
      <c r="I10" s="9"/>
      <c r="J10" s="9"/>
      <c r="K10" s="9"/>
    </row>
    <row r="11" spans="3:13" ht="15" thickTop="1" thickBot="1">
      <c r="C11" s="15" t="s">
        <v>90</v>
      </c>
      <c r="D11" s="77">
        <f>ROUND(D9/24/1.0026,0)</f>
        <v>834</v>
      </c>
      <c r="E11" s="78"/>
      <c r="F11" s="9"/>
      <c r="G11" s="9"/>
      <c r="H11" s="9"/>
      <c r="I11" s="9"/>
      <c r="J11" s="9"/>
      <c r="K11" s="9"/>
    </row>
    <row r="12" spans="3:13" ht="15" thickTop="1" thickBot="1">
      <c r="C12" s="15" t="s">
        <v>91</v>
      </c>
      <c r="D12" s="62">
        <f>D11/D10</f>
        <v>2.5020002502000252E-4</v>
      </c>
      <c r="E12" s="63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92</v>
      </c>
      <c r="D14" s="44" t="s">
        <v>111</v>
      </c>
      <c r="E14" s="44" t="s">
        <v>94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112</v>
      </c>
      <c r="D15" s="51">
        <v>45.862299999999998</v>
      </c>
      <c r="E15" s="24">
        <f>D15/100/24*365/31/1.0026</f>
        <v>0.22441302479145619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113</v>
      </c>
      <c r="D16" s="16">
        <v>0</v>
      </c>
      <c r="E16" s="17"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6.5" customHeight="1" thickTop="1" thickBot="1">
      <c r="C18" s="13" t="s">
        <v>78</v>
      </c>
      <c r="D18" s="64" t="s">
        <v>97</v>
      </c>
      <c r="E18" s="64"/>
      <c r="F18" s="9"/>
      <c r="G18" s="9"/>
      <c r="H18" s="9"/>
      <c r="I18" s="9"/>
      <c r="J18" s="9"/>
      <c r="K18" s="9"/>
    </row>
    <row r="19" spans="3:11" ht="15" thickTop="1" thickBot="1">
      <c r="C19" s="14" t="s">
        <v>109</v>
      </c>
      <c r="D19" s="65" t="s">
        <v>196</v>
      </c>
      <c r="E19" s="65"/>
      <c r="F19" s="9"/>
      <c r="G19" s="9"/>
      <c r="H19" s="9"/>
      <c r="I19" s="9"/>
      <c r="J19" s="9"/>
      <c r="K19" s="9"/>
    </row>
    <row r="20" spans="3:11" ht="15" thickTop="1" thickBot="1">
      <c r="C20" s="15" t="s">
        <v>86</v>
      </c>
      <c r="D20" s="77">
        <v>136689398</v>
      </c>
      <c r="E20" s="78"/>
      <c r="F20" s="11"/>
      <c r="G20" s="9"/>
      <c r="H20" s="9"/>
      <c r="I20" s="9"/>
      <c r="J20" s="9"/>
      <c r="K20" s="9"/>
    </row>
    <row r="21" spans="3:11" ht="15" thickTop="1" thickBot="1">
      <c r="C21" s="15" t="s">
        <v>87</v>
      </c>
      <c r="D21" s="68">
        <v>4131826</v>
      </c>
      <c r="E21" s="69"/>
      <c r="F21" s="9"/>
      <c r="G21" s="11"/>
      <c r="H21" s="9"/>
      <c r="I21" s="9"/>
      <c r="J21" s="9"/>
      <c r="K21" s="9"/>
    </row>
    <row r="22" spans="3:11" ht="15" thickTop="1" thickBot="1">
      <c r="C22" s="15" t="s">
        <v>89</v>
      </c>
      <c r="D22" s="68">
        <f>ROUND(D20/24/1.0026,0)</f>
        <v>5680622</v>
      </c>
      <c r="E22" s="69"/>
      <c r="F22" s="9"/>
      <c r="G22" s="9"/>
      <c r="H22" s="9"/>
      <c r="I22" s="9"/>
      <c r="J22" s="9"/>
      <c r="K22" s="9"/>
    </row>
    <row r="23" spans="3:11" ht="15" thickTop="1" thickBot="1">
      <c r="C23" s="15" t="s">
        <v>90</v>
      </c>
      <c r="D23" s="68">
        <f>ROUND(D21/24/1.0026,0)</f>
        <v>171713</v>
      </c>
      <c r="E23" s="69"/>
      <c r="F23" s="9"/>
      <c r="G23" s="9"/>
      <c r="H23" s="9"/>
      <c r="I23" s="9"/>
      <c r="J23" s="9"/>
      <c r="K23" s="9"/>
    </row>
    <row r="24" spans="3:11" ht="15" thickTop="1" thickBot="1">
      <c r="C24" s="15" t="s">
        <v>91</v>
      </c>
      <c r="D24" s="62">
        <f>D23/D22</f>
        <v>3.0227851809185684E-2</v>
      </c>
      <c r="E24" s="63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92</v>
      </c>
      <c r="D26" s="44" t="s">
        <v>111</v>
      </c>
      <c r="E26" s="44" t="s">
        <v>94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112</v>
      </c>
      <c r="D27" s="51">
        <v>44.195900000000002</v>
      </c>
      <c r="E27" s="24">
        <f>D27/100/24*365/31/1.0026</f>
        <v>0.21625901017569371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113</v>
      </c>
      <c r="D28" s="16">
        <v>0</v>
      </c>
      <c r="E28" s="23">
        <v>0</v>
      </c>
      <c r="F28" s="9"/>
      <c r="G28" s="9"/>
      <c r="H28" s="9"/>
      <c r="I28" s="9"/>
      <c r="J28" s="9"/>
      <c r="K28" s="9"/>
    </row>
    <row r="29" spans="3:11" ht="14.65" thickTop="1">
      <c r="F29" s="9"/>
      <c r="G29" s="9"/>
      <c r="H29" s="9"/>
      <c r="I29" s="9"/>
      <c r="J29" s="9"/>
      <c r="K29" s="9"/>
    </row>
    <row r="31" spans="3:11" ht="20.25" customHeight="1"/>
    <row r="32" spans="3:11" ht="20.25" customHeight="1"/>
    <row r="33" ht="20.25" customHeight="1"/>
    <row r="34" ht="20.25" customHeight="1"/>
    <row r="35" ht="36" customHeight="1"/>
    <row r="36" ht="20.25" customHeight="1"/>
    <row r="37" ht="20.25" customHeight="1"/>
    <row r="38" ht="20.25" customHeight="1"/>
    <row r="39" ht="20.25" customHeight="1"/>
    <row r="40" ht="36" customHeight="1"/>
    <row r="41" ht="20.25" customHeight="1"/>
    <row r="42" ht="20.25" customHeight="1"/>
    <row r="43" ht="20.25" customHeight="1"/>
    <row r="44" ht="20.25" customHeight="1"/>
    <row r="45" ht="36" customHeight="1"/>
    <row r="46" ht="20.25" customHeight="1"/>
    <row r="47" ht="20.25" customHeight="1"/>
    <row r="48" ht="20.25" customHeight="1"/>
    <row r="49" ht="20.25" customHeight="1"/>
    <row r="50" ht="36" customHeight="1"/>
    <row r="51" ht="20.25" customHeight="1"/>
    <row r="52" ht="20.25" customHeight="1"/>
    <row r="53" ht="20.25" customHeight="1"/>
    <row r="54" ht="20.25" customHeight="1"/>
    <row r="55" ht="36" customHeight="1"/>
    <row r="56" ht="20.25" customHeight="1"/>
    <row r="57" ht="20.25" customHeight="1"/>
    <row r="58" ht="20.25" customHeight="1"/>
    <row r="59" ht="20.25" customHeight="1"/>
    <row r="60" ht="36" customHeight="1"/>
    <row r="61" ht="20.25" customHeight="1"/>
    <row r="62" ht="20.25" customHeight="1"/>
    <row r="63" ht="20.25" customHeight="1"/>
    <row r="64" ht="20.25" customHeight="1"/>
    <row r="65" ht="36" customHeight="1"/>
    <row r="66" ht="20.25" customHeight="1"/>
    <row r="67" ht="20.25" customHeight="1"/>
    <row r="68" ht="20.25" customHeight="1"/>
    <row r="69" ht="20.25" customHeight="1"/>
    <row r="70" ht="36" customHeight="1"/>
    <row r="71" ht="20.25" customHeight="1"/>
    <row r="72" ht="20.25" customHeight="1"/>
    <row r="73" ht="20.25" customHeight="1"/>
    <row r="74" ht="20.25" customHeight="1"/>
    <row r="75" ht="36" customHeight="1"/>
    <row r="76" ht="20.25" customHeight="1"/>
    <row r="77" ht="20.25" customHeight="1"/>
    <row r="78" ht="20.25" customHeight="1"/>
    <row r="79" ht="20.25" customHeight="1"/>
    <row r="80" ht="36" customHeight="1"/>
    <row r="81" ht="20.25" customHeight="1"/>
    <row r="82" ht="20.25" customHeight="1"/>
    <row r="83" ht="20.25" customHeight="1"/>
    <row r="84" ht="20.25" customHeight="1"/>
    <row r="85" ht="36" customHeight="1"/>
    <row r="86" ht="20.25" customHeight="1"/>
    <row r="87" ht="20.25" customHeight="1"/>
    <row r="88" ht="20.25" customHeight="1"/>
    <row r="89" ht="20.25" customHeight="1"/>
    <row r="90" ht="36" customHeight="1"/>
    <row r="91" ht="20.25" customHeight="1"/>
    <row r="92" ht="20.25" customHeight="1"/>
    <row r="93" ht="20.25" customHeight="1"/>
    <row r="94" ht="20.25" customHeight="1"/>
    <row r="95" ht="36" customHeight="1"/>
    <row r="96" ht="20.25" customHeight="1"/>
    <row r="97" ht="20.25" customHeight="1"/>
    <row r="98" ht="20.25" customHeight="1"/>
    <row r="99" ht="20.25" customHeight="1"/>
    <row r="100" ht="36" customHeight="1"/>
    <row r="101" ht="20.25" customHeight="1"/>
    <row r="102" ht="20.25" customHeight="1"/>
    <row r="103" ht="20.25" customHeight="1"/>
    <row r="104" ht="20.25" customHeight="1"/>
    <row r="105" ht="36" customHeight="1"/>
    <row r="106" ht="20.25" customHeight="1"/>
    <row r="107" ht="20.25" customHeight="1"/>
    <row r="108" ht="20.25" customHeight="1"/>
    <row r="109" ht="20.25" customHeight="1"/>
    <row r="110" ht="36" customHeight="1"/>
    <row r="111" ht="20.25" customHeight="1"/>
    <row r="112" ht="20.25" customHeight="1"/>
    <row r="113" ht="20.25" customHeight="1"/>
    <row r="114" ht="20.25" customHeight="1"/>
    <row r="115" ht="36" customHeight="1"/>
    <row r="116" ht="20.25" customHeight="1"/>
    <row r="117" ht="20.25" customHeight="1"/>
    <row r="118" ht="20.25" customHeight="1"/>
    <row r="119" ht="20.25" customHeight="1"/>
    <row r="120" ht="36" customHeight="1"/>
    <row r="121" ht="20.25" customHeight="1"/>
    <row r="122" ht="20.25" customHeight="1"/>
    <row r="123" ht="20.25" customHeight="1"/>
    <row r="125" ht="36" customHeight="1"/>
    <row r="126" ht="20.25" customHeight="1"/>
    <row r="127" ht="20.25" customHeight="1"/>
    <row r="128" ht="20.25" customHeight="1"/>
    <row r="129" ht="20.25" customHeight="1"/>
    <row r="130" ht="36" customHeight="1"/>
    <row r="131" ht="20.25" customHeight="1"/>
    <row r="132" ht="20.25" customHeight="1"/>
    <row r="133" ht="20.25" customHeight="1"/>
  </sheetData>
  <mergeCells count="17">
    <mergeCell ref="D20:E20"/>
    <mergeCell ref="D21:E21"/>
    <mergeCell ref="D22:E22"/>
    <mergeCell ref="D23:E23"/>
    <mergeCell ref="D24:E24"/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</mergeCells>
  <pageMargins left="0.7" right="0.7" top="0.75" bottom="0.75" header="0.3" footer="0.3"/>
  <pageSetup paperSize="9" orientation="portrait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8C1EB-8B21-4449-9821-2129582939C3}">
  <dimension ref="C1:M133"/>
  <sheetViews>
    <sheetView showGridLines="0" zoomScale="85" zoomScaleNormal="85" workbookViewId="0">
      <selection activeCell="D7" sqref="D7:E7"/>
    </sheetView>
  </sheetViews>
  <sheetFormatPr baseColWidth="10" defaultColWidth="11.3984375" defaultRowHeight="14.25"/>
  <cols>
    <col min="1" max="2" width="7.3984375" customWidth="1"/>
    <col min="3" max="3" width="78.59765625" bestFit="1" customWidth="1"/>
    <col min="4" max="4" width="43" style="43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66" t="s">
        <v>197</v>
      </c>
      <c r="D1" s="66"/>
      <c r="E1" s="66"/>
      <c r="F1" s="66"/>
      <c r="G1" s="66"/>
      <c r="H1" s="66"/>
      <c r="I1" s="66"/>
      <c r="J1" s="66"/>
      <c r="K1" s="66"/>
    </row>
    <row r="2" spans="3:13" ht="30" customHeight="1">
      <c r="C2" s="66"/>
      <c r="D2" s="66"/>
      <c r="E2" s="66"/>
      <c r="F2" s="66"/>
      <c r="G2" s="66"/>
      <c r="H2" s="66"/>
      <c r="I2" s="66"/>
      <c r="J2" s="66"/>
      <c r="K2" s="66"/>
    </row>
    <row r="3" spans="3:13" ht="15" customHeight="1">
      <c r="C3" s="67" t="s">
        <v>77</v>
      </c>
      <c r="D3" s="67"/>
      <c r="E3" s="67"/>
      <c r="F3" s="67"/>
      <c r="G3" s="67"/>
      <c r="H3" s="67"/>
      <c r="I3" s="67"/>
      <c r="J3" s="67"/>
      <c r="K3" s="67"/>
    </row>
    <row r="4" spans="3:13" ht="15" customHeight="1">
      <c r="C4" s="67"/>
      <c r="D4" s="67"/>
      <c r="E4" s="67"/>
      <c r="F4" s="67"/>
      <c r="G4" s="67"/>
      <c r="H4" s="67"/>
      <c r="I4" s="67"/>
      <c r="J4" s="67"/>
      <c r="K4" s="67"/>
    </row>
    <row r="5" spans="3:13" ht="14.65" thickBot="1">
      <c r="C5" s="9"/>
      <c r="D5" s="42"/>
      <c r="E5" s="9"/>
      <c r="F5" s="9"/>
      <c r="G5" s="9"/>
      <c r="H5" s="9"/>
      <c r="I5" s="9"/>
      <c r="J5" s="9"/>
      <c r="K5" s="9"/>
    </row>
    <row r="6" spans="3:13" ht="16.5" customHeight="1" thickTop="1" thickBot="1">
      <c r="C6" s="13" t="s">
        <v>78</v>
      </c>
      <c r="D6" s="64" t="s">
        <v>79</v>
      </c>
      <c r="E6" s="64"/>
      <c r="F6" s="10"/>
      <c r="G6" s="10"/>
      <c r="H6" s="9"/>
      <c r="I6" s="9"/>
      <c r="J6" s="9"/>
      <c r="K6" s="9"/>
    </row>
    <row r="7" spans="3:13" ht="15" thickTop="1" thickBot="1">
      <c r="C7" s="14" t="s">
        <v>109</v>
      </c>
      <c r="D7" s="65" t="s">
        <v>198</v>
      </c>
      <c r="E7" s="65"/>
      <c r="F7" s="9"/>
      <c r="G7" s="76"/>
      <c r="H7" s="76"/>
      <c r="I7" s="9"/>
      <c r="J7" s="9"/>
      <c r="K7" s="9"/>
    </row>
    <row r="8" spans="3:13" ht="16.5" customHeight="1" thickTop="1" thickBot="1">
      <c r="C8" s="15" t="s">
        <v>86</v>
      </c>
      <c r="D8" s="77">
        <v>80208000</v>
      </c>
      <c r="E8" s="78"/>
      <c r="F8" s="11"/>
      <c r="G8" s="9"/>
      <c r="H8" s="9"/>
      <c r="I8" s="9"/>
      <c r="J8" s="9"/>
      <c r="K8" s="9"/>
    </row>
    <row r="9" spans="3:13" ht="15" thickTop="1" thickBot="1">
      <c r="C9" s="15" t="s">
        <v>87</v>
      </c>
      <c r="D9" s="77">
        <v>0</v>
      </c>
      <c r="E9" s="78"/>
      <c r="F9" s="9"/>
      <c r="H9" s="9"/>
      <c r="I9" s="9"/>
      <c r="J9" s="9"/>
      <c r="K9" s="9"/>
    </row>
    <row r="10" spans="3:13" ht="15" thickTop="1" thickBot="1">
      <c r="C10" s="15" t="s">
        <v>89</v>
      </c>
      <c r="D10" s="77">
        <f>ROUND(D8/24/1.0026,0)</f>
        <v>3333333</v>
      </c>
      <c r="E10" s="78"/>
      <c r="F10" s="9"/>
      <c r="G10" s="9"/>
      <c r="H10" s="9"/>
      <c r="I10" s="9"/>
      <c r="J10" s="9"/>
      <c r="K10" s="9"/>
    </row>
    <row r="11" spans="3:13" ht="15" thickTop="1" thickBot="1">
      <c r="C11" s="15" t="s">
        <v>90</v>
      </c>
      <c r="D11" s="77">
        <f>ROUND(D9/24/1.0026,0)</f>
        <v>0</v>
      </c>
      <c r="E11" s="78"/>
      <c r="F11" s="9"/>
      <c r="G11" s="9"/>
      <c r="H11" s="9"/>
      <c r="I11" s="9"/>
      <c r="J11" s="9"/>
      <c r="K11" s="9"/>
    </row>
    <row r="12" spans="3:13" ht="15" thickTop="1" thickBot="1">
      <c r="C12" s="15" t="s">
        <v>91</v>
      </c>
      <c r="D12" s="62">
        <f>D11/D10</f>
        <v>0</v>
      </c>
      <c r="E12" s="63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92</v>
      </c>
      <c r="D14" s="44" t="s">
        <v>111</v>
      </c>
      <c r="E14" s="44" t="s">
        <v>94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112</v>
      </c>
      <c r="D15" s="51">
        <v>45.862299999999998</v>
      </c>
      <c r="E15" s="24">
        <f>D15/100/24*365/31/1.0026</f>
        <v>0.22441302479145619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113</v>
      </c>
      <c r="D16" s="16">
        <v>0</v>
      </c>
      <c r="E16" s="17"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6.5" customHeight="1" thickTop="1" thickBot="1">
      <c r="C18" s="13" t="s">
        <v>78</v>
      </c>
      <c r="D18" s="64" t="s">
        <v>97</v>
      </c>
      <c r="E18" s="64"/>
      <c r="F18" s="9"/>
      <c r="G18" s="9"/>
      <c r="H18" s="9"/>
      <c r="I18" s="9"/>
      <c r="J18" s="9"/>
      <c r="K18" s="9"/>
    </row>
    <row r="19" spans="3:11" ht="15" thickTop="1" thickBot="1">
      <c r="C19" s="14" t="s">
        <v>109</v>
      </c>
      <c r="D19" s="65" t="s">
        <v>198</v>
      </c>
      <c r="E19" s="65"/>
      <c r="F19" s="9"/>
      <c r="G19" s="9"/>
      <c r="H19" s="9"/>
      <c r="I19" s="9"/>
      <c r="J19" s="9"/>
      <c r="K19" s="9"/>
    </row>
    <row r="20" spans="3:11" ht="15" thickTop="1" thickBot="1">
      <c r="C20" s="15" t="s">
        <v>86</v>
      </c>
      <c r="D20" s="77">
        <v>137315816</v>
      </c>
      <c r="E20" s="78"/>
      <c r="F20" s="11"/>
      <c r="G20" s="9"/>
      <c r="H20" s="9"/>
      <c r="I20" s="9"/>
      <c r="J20" s="9"/>
      <c r="K20" s="9"/>
    </row>
    <row r="21" spans="3:11" ht="15" thickTop="1" thickBot="1">
      <c r="C21" s="15" t="s">
        <v>87</v>
      </c>
      <c r="D21" s="68">
        <v>4911060</v>
      </c>
      <c r="E21" s="69"/>
      <c r="F21" s="9"/>
      <c r="G21" s="11"/>
      <c r="H21" s="9"/>
      <c r="I21" s="9"/>
      <c r="J21" s="9"/>
      <c r="K21" s="9"/>
    </row>
    <row r="22" spans="3:11" ht="15" thickTop="1" thickBot="1">
      <c r="C22" s="15" t="s">
        <v>89</v>
      </c>
      <c r="D22" s="68">
        <f>ROUND(D20/24/1.0026,0)</f>
        <v>5706655</v>
      </c>
      <c r="E22" s="69"/>
      <c r="F22" s="9"/>
      <c r="G22" s="9"/>
      <c r="H22" s="9"/>
      <c r="I22" s="9"/>
      <c r="J22" s="9"/>
      <c r="K22" s="9"/>
    </row>
    <row r="23" spans="3:11" ht="15" thickTop="1" thickBot="1">
      <c r="C23" s="15" t="s">
        <v>90</v>
      </c>
      <c r="D23" s="68">
        <f>ROUND(D21/24/1.0026,0)</f>
        <v>204097</v>
      </c>
      <c r="E23" s="69"/>
      <c r="F23" s="9"/>
      <c r="G23" s="9"/>
      <c r="H23" s="9"/>
      <c r="I23" s="9"/>
      <c r="J23" s="9"/>
      <c r="K23" s="9"/>
    </row>
    <row r="24" spans="3:11" ht="15" thickTop="1" thickBot="1">
      <c r="C24" s="15" t="s">
        <v>91</v>
      </c>
      <c r="D24" s="62">
        <f>D23/D22</f>
        <v>3.5764734332108743E-2</v>
      </c>
      <c r="E24" s="63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92</v>
      </c>
      <c r="D26" s="44" t="s">
        <v>111</v>
      </c>
      <c r="E26" s="44" t="s">
        <v>94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112</v>
      </c>
      <c r="D27" s="51">
        <v>44.195900000000002</v>
      </c>
      <c r="E27" s="24">
        <f>D27/100/24*365/31/1.0026</f>
        <v>0.21625901017569371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113</v>
      </c>
      <c r="D28" s="16">
        <v>0</v>
      </c>
      <c r="E28" s="23">
        <v>0</v>
      </c>
      <c r="F28" s="9"/>
      <c r="G28" s="9"/>
      <c r="H28" s="9"/>
      <c r="I28" s="9"/>
      <c r="J28" s="9"/>
      <c r="K28" s="9"/>
    </row>
    <row r="29" spans="3:11" ht="14.65" thickTop="1">
      <c r="F29" s="9"/>
      <c r="G29" s="9"/>
      <c r="H29" s="9"/>
      <c r="I29" s="9"/>
      <c r="J29" s="9"/>
      <c r="K29" s="9"/>
    </row>
    <row r="31" spans="3:11" ht="20.25" customHeight="1"/>
    <row r="32" spans="3:11" ht="20.25" customHeight="1"/>
    <row r="33" ht="20.25" customHeight="1"/>
    <row r="34" ht="20.25" customHeight="1"/>
    <row r="35" ht="36" customHeight="1"/>
    <row r="36" ht="20.25" customHeight="1"/>
    <row r="37" ht="20.25" customHeight="1"/>
    <row r="38" ht="20.25" customHeight="1"/>
    <row r="39" ht="20.25" customHeight="1"/>
    <row r="40" ht="36" customHeight="1"/>
    <row r="41" ht="20.25" customHeight="1"/>
    <row r="42" ht="20.25" customHeight="1"/>
    <row r="43" ht="20.25" customHeight="1"/>
    <row r="44" ht="20.25" customHeight="1"/>
    <row r="45" ht="36" customHeight="1"/>
    <row r="46" ht="20.25" customHeight="1"/>
    <row r="47" ht="20.25" customHeight="1"/>
    <row r="48" ht="20.25" customHeight="1"/>
    <row r="49" ht="20.25" customHeight="1"/>
    <row r="50" ht="36" customHeight="1"/>
    <row r="51" ht="20.25" customHeight="1"/>
    <row r="52" ht="20.25" customHeight="1"/>
    <row r="53" ht="20.25" customHeight="1"/>
    <row r="54" ht="20.25" customHeight="1"/>
    <row r="55" ht="36" customHeight="1"/>
    <row r="56" ht="20.25" customHeight="1"/>
    <row r="57" ht="20.25" customHeight="1"/>
    <row r="58" ht="20.25" customHeight="1"/>
    <row r="59" ht="20.25" customHeight="1"/>
    <row r="60" ht="36" customHeight="1"/>
    <row r="61" ht="20.25" customHeight="1"/>
    <row r="62" ht="20.25" customHeight="1"/>
    <row r="63" ht="20.25" customHeight="1"/>
    <row r="64" ht="20.25" customHeight="1"/>
    <row r="65" ht="36" customHeight="1"/>
    <row r="66" ht="20.25" customHeight="1"/>
    <row r="67" ht="20.25" customHeight="1"/>
    <row r="68" ht="20.25" customHeight="1"/>
    <row r="69" ht="20.25" customHeight="1"/>
    <row r="70" ht="36" customHeight="1"/>
    <row r="71" ht="20.25" customHeight="1"/>
    <row r="72" ht="20.25" customHeight="1"/>
    <row r="73" ht="20.25" customHeight="1"/>
    <row r="74" ht="20.25" customHeight="1"/>
    <row r="75" ht="36" customHeight="1"/>
    <row r="76" ht="20.25" customHeight="1"/>
    <row r="77" ht="20.25" customHeight="1"/>
    <row r="78" ht="20.25" customHeight="1"/>
    <row r="79" ht="20.25" customHeight="1"/>
    <row r="80" ht="36" customHeight="1"/>
    <row r="81" ht="20.25" customHeight="1"/>
    <row r="82" ht="20.25" customHeight="1"/>
    <row r="83" ht="20.25" customHeight="1"/>
    <row r="84" ht="20.25" customHeight="1"/>
    <row r="85" ht="36" customHeight="1"/>
    <row r="86" ht="20.25" customHeight="1"/>
    <row r="87" ht="20.25" customHeight="1"/>
    <row r="88" ht="20.25" customHeight="1"/>
    <row r="89" ht="20.25" customHeight="1"/>
    <row r="90" ht="36" customHeight="1"/>
    <row r="91" ht="20.25" customHeight="1"/>
    <row r="92" ht="20.25" customHeight="1"/>
    <row r="93" ht="20.25" customHeight="1"/>
    <row r="94" ht="20.25" customHeight="1"/>
    <row r="95" ht="36" customHeight="1"/>
    <row r="96" ht="20.25" customHeight="1"/>
    <row r="97" ht="20.25" customHeight="1"/>
    <row r="98" ht="20.25" customHeight="1"/>
    <row r="99" ht="20.25" customHeight="1"/>
    <row r="100" ht="36" customHeight="1"/>
    <row r="101" ht="20.25" customHeight="1"/>
    <row r="102" ht="20.25" customHeight="1"/>
    <row r="103" ht="20.25" customHeight="1"/>
    <row r="104" ht="20.25" customHeight="1"/>
    <row r="105" ht="36" customHeight="1"/>
    <row r="106" ht="20.25" customHeight="1"/>
    <row r="107" ht="20.25" customHeight="1"/>
    <row r="108" ht="20.25" customHeight="1"/>
    <row r="109" ht="20.25" customHeight="1"/>
    <row r="110" ht="36" customHeight="1"/>
    <row r="111" ht="20.25" customHeight="1"/>
    <row r="112" ht="20.25" customHeight="1"/>
    <row r="113" ht="20.25" customHeight="1"/>
    <row r="114" ht="20.25" customHeight="1"/>
    <row r="115" ht="36" customHeight="1"/>
    <row r="116" ht="20.25" customHeight="1"/>
    <row r="117" ht="20.25" customHeight="1"/>
    <row r="118" ht="20.25" customHeight="1"/>
    <row r="119" ht="20.25" customHeight="1"/>
    <row r="120" ht="36" customHeight="1"/>
    <row r="121" ht="20.25" customHeight="1"/>
    <row r="122" ht="20.25" customHeight="1"/>
    <row r="123" ht="20.25" customHeight="1"/>
    <row r="125" ht="36" customHeight="1"/>
    <row r="126" ht="20.25" customHeight="1"/>
    <row r="127" ht="20.25" customHeight="1"/>
    <row r="128" ht="20.25" customHeight="1"/>
    <row r="129" ht="20.25" customHeight="1"/>
    <row r="130" ht="36" customHeight="1"/>
    <row r="131" ht="20.25" customHeight="1"/>
    <row r="132" ht="20.25" customHeight="1"/>
    <row r="133" ht="20.25" customHeight="1"/>
  </sheetData>
  <mergeCells count="17"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  <mergeCell ref="D20:E20"/>
    <mergeCell ref="D21:E21"/>
    <mergeCell ref="D22:E22"/>
    <mergeCell ref="D23:E23"/>
    <mergeCell ref="D24:E2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01DEB-CF89-440D-A066-75838547C287}">
  <sheetPr>
    <pageSetUpPr fitToPage="1"/>
  </sheetPr>
  <dimension ref="A2:G132"/>
  <sheetViews>
    <sheetView showGridLines="0" topLeftCell="A7" zoomScale="90" zoomScaleNormal="90" zoomScaleSheetLayoutView="90" workbookViewId="0">
      <selection activeCell="C23" sqref="C23"/>
    </sheetView>
  </sheetViews>
  <sheetFormatPr baseColWidth="10" defaultColWidth="10.73046875" defaultRowHeight="14.25"/>
  <cols>
    <col min="1" max="1" width="8.265625" style="4" customWidth="1"/>
    <col min="2" max="2" width="31.73046875" customWidth="1"/>
    <col min="3" max="3" width="29.73046875" bestFit="1" customWidth="1"/>
    <col min="4" max="4" width="30.3984375" bestFit="1" customWidth="1"/>
  </cols>
  <sheetData>
    <row r="2" spans="1:7" ht="28.5" customHeight="1">
      <c r="B2" s="59" t="s">
        <v>1</v>
      </c>
      <c r="C2" s="59"/>
      <c r="D2" s="59"/>
    </row>
    <row r="3" spans="1:7">
      <c r="A3" s="5"/>
    </row>
    <row r="4" spans="1:7" ht="14.65" thickBot="1">
      <c r="B4" s="31"/>
      <c r="C4" s="31"/>
      <c r="D4" s="31"/>
    </row>
    <row r="5" spans="1:7" ht="46.5" customHeight="1" thickBot="1">
      <c r="A5" s="5"/>
      <c r="B5" s="20" t="s">
        <v>2</v>
      </c>
      <c r="C5" s="19" t="s">
        <v>3</v>
      </c>
      <c r="D5" s="19" t="s">
        <v>4</v>
      </c>
    </row>
    <row r="6" spans="1:7" ht="30.75" customHeight="1" thickBot="1">
      <c r="A6" s="5"/>
      <c r="B6" s="21" t="s">
        <v>58</v>
      </c>
      <c r="C6" s="46">
        <v>44963</v>
      </c>
      <c r="D6" s="46">
        <v>44970</v>
      </c>
    </row>
    <row r="7" spans="1:7" ht="30.75" customHeight="1" thickBot="1">
      <c r="A7" s="5"/>
      <c r="B7" s="21" t="s">
        <v>60</v>
      </c>
      <c r="C7" s="46">
        <v>44998</v>
      </c>
      <c r="D7" s="46">
        <v>45005</v>
      </c>
    </row>
    <row r="8" spans="1:7" ht="30.75" customHeight="1" thickBot="1">
      <c r="A8" s="6"/>
      <c r="B8" s="21" t="s">
        <v>59</v>
      </c>
      <c r="C8" s="46">
        <v>45033</v>
      </c>
      <c r="D8" s="46">
        <v>45048</v>
      </c>
    </row>
    <row r="9" spans="1:7" ht="30.75" customHeight="1" thickBot="1">
      <c r="A9" s="5"/>
      <c r="B9" s="21" t="s">
        <v>61</v>
      </c>
      <c r="C9" s="46">
        <v>45026</v>
      </c>
      <c r="D9" s="46">
        <v>45033</v>
      </c>
    </row>
    <row r="10" spans="1:7" ht="30.75" customHeight="1" thickBot="1">
      <c r="A10" s="6"/>
      <c r="B10" s="21" t="s">
        <v>62</v>
      </c>
      <c r="C10" s="46">
        <v>45054</v>
      </c>
      <c r="D10" s="46">
        <v>45061</v>
      </c>
    </row>
    <row r="11" spans="1:7" ht="30.75" customHeight="1" thickBot="1">
      <c r="A11" s="5"/>
      <c r="B11" s="21" t="s">
        <v>63</v>
      </c>
      <c r="C11" s="46">
        <v>45080</v>
      </c>
      <c r="D11" s="46">
        <v>45110</v>
      </c>
    </row>
    <row r="12" spans="1:7" ht="30.75" customHeight="1" thickBot="1">
      <c r="A12" s="3"/>
      <c r="B12" s="21" t="s">
        <v>64</v>
      </c>
      <c r="C12" s="46">
        <v>45089</v>
      </c>
      <c r="D12" s="46">
        <v>45096</v>
      </c>
    </row>
    <row r="13" spans="1:7" ht="30.75" customHeight="1" thickBot="1">
      <c r="A13" s="2"/>
      <c r="B13" s="21" t="s">
        <v>65</v>
      </c>
      <c r="C13" s="46">
        <v>45117</v>
      </c>
      <c r="D13" s="46">
        <v>45124</v>
      </c>
      <c r="F13" s="53"/>
      <c r="G13" s="53"/>
    </row>
    <row r="14" spans="1:7" ht="30.75" customHeight="1" thickBot="1">
      <c r="A14" s="2"/>
      <c r="B14" s="21" t="s">
        <v>66</v>
      </c>
      <c r="C14" s="46">
        <v>45131</v>
      </c>
      <c r="D14" s="46">
        <v>45145</v>
      </c>
      <c r="F14" s="53"/>
      <c r="G14" s="53"/>
    </row>
    <row r="15" spans="1:7" ht="30.75" customHeight="1" thickBot="1">
      <c r="A15" s="7"/>
      <c r="B15" s="21" t="s">
        <v>67</v>
      </c>
      <c r="C15" s="46">
        <v>45152</v>
      </c>
      <c r="D15" s="46">
        <v>45159</v>
      </c>
    </row>
    <row r="16" spans="1:7" ht="30.75" customHeight="1" thickBot="1">
      <c r="A16" s="7"/>
      <c r="B16" s="21" t="s">
        <v>68</v>
      </c>
      <c r="C16" s="46">
        <v>45180</v>
      </c>
      <c r="D16" s="46">
        <v>45187</v>
      </c>
    </row>
    <row r="17" spans="1:5" ht="30.75" customHeight="1" thickBot="1">
      <c r="A17" s="5"/>
      <c r="B17" s="21" t="s">
        <v>69</v>
      </c>
      <c r="C17" s="46">
        <v>45208</v>
      </c>
      <c r="D17" s="46">
        <v>45215</v>
      </c>
    </row>
    <row r="18" spans="1:5" ht="30.75" customHeight="1" thickBot="1">
      <c r="A18" s="5"/>
      <c r="B18" s="21" t="s">
        <v>70</v>
      </c>
      <c r="C18" s="46">
        <v>45222</v>
      </c>
      <c r="D18" s="46">
        <v>45236</v>
      </c>
      <c r="E18" s="18"/>
    </row>
    <row r="19" spans="1:5" ht="30.75" customHeight="1" thickBot="1">
      <c r="A19" s="1"/>
      <c r="B19" s="21" t="s">
        <v>71</v>
      </c>
      <c r="C19" s="46">
        <v>45243</v>
      </c>
      <c r="D19" s="46">
        <v>45250</v>
      </c>
    </row>
    <row r="20" spans="1:5" ht="30.75" customHeight="1" thickBot="1">
      <c r="A20" s="2"/>
      <c r="B20" s="21" t="s">
        <v>72</v>
      </c>
      <c r="C20" s="46">
        <v>45271</v>
      </c>
      <c r="D20" s="46">
        <v>45278</v>
      </c>
    </row>
    <row r="21" spans="1:5" ht="30.75" customHeight="1" thickBot="1">
      <c r="A21" s="5"/>
      <c r="B21" s="21" t="s">
        <v>73</v>
      </c>
      <c r="C21" s="46">
        <v>45299</v>
      </c>
      <c r="D21" s="46">
        <v>45306</v>
      </c>
    </row>
    <row r="22" spans="1:5" ht="30.75" customHeight="1" thickBot="1">
      <c r="A22" s="5"/>
      <c r="B22" s="21" t="s">
        <v>74</v>
      </c>
      <c r="C22" s="46">
        <v>45313</v>
      </c>
      <c r="D22" s="46">
        <v>45327</v>
      </c>
    </row>
    <row r="23" spans="1:5" ht="27.75" customHeight="1" thickBot="1">
      <c r="A23" s="5"/>
      <c r="B23" s="21" t="s">
        <v>75</v>
      </c>
      <c r="C23" s="46">
        <v>45334</v>
      </c>
      <c r="D23" s="46">
        <v>45341</v>
      </c>
    </row>
    <row r="24" spans="1:5">
      <c r="A24" s="2"/>
    </row>
    <row r="25" spans="1:5">
      <c r="A25" s="2"/>
    </row>
    <row r="26" spans="1:5">
      <c r="A26" s="2"/>
    </row>
    <row r="27" spans="1:5">
      <c r="A27" s="2"/>
    </row>
    <row r="28" spans="1:5">
      <c r="A28" s="2"/>
    </row>
    <row r="29" spans="1:5">
      <c r="A29" s="2"/>
    </row>
    <row r="30" spans="1:5">
      <c r="A30" s="2"/>
    </row>
    <row r="31" spans="1:5">
      <c r="A31" s="2"/>
    </row>
    <row r="32" spans="1:5">
      <c r="A32" s="2"/>
    </row>
    <row r="33" spans="1:1">
      <c r="A33" s="2"/>
    </row>
    <row r="34" spans="1:1">
      <c r="A34" s="2"/>
    </row>
    <row r="35" spans="1:1">
      <c r="A35" s="2"/>
    </row>
    <row r="36" spans="1:1">
      <c r="A36" s="2"/>
    </row>
    <row r="37" spans="1:1">
      <c r="A37" s="2"/>
    </row>
    <row r="38" spans="1:1">
      <c r="A38" s="2"/>
    </row>
    <row r="39" spans="1:1">
      <c r="A39" s="2"/>
    </row>
    <row r="40" spans="1:1">
      <c r="A40" s="2"/>
    </row>
    <row r="41" spans="1:1">
      <c r="A41" s="2"/>
    </row>
    <row r="42" spans="1:1">
      <c r="A42" s="2"/>
    </row>
    <row r="43" spans="1:1">
      <c r="A43" s="2"/>
    </row>
    <row r="44" spans="1:1">
      <c r="A44" s="2"/>
    </row>
    <row r="45" spans="1:1">
      <c r="A45" s="2"/>
    </row>
    <row r="46" spans="1:1">
      <c r="A46" s="2"/>
    </row>
    <row r="47" spans="1:1">
      <c r="A47" s="2"/>
    </row>
    <row r="48" spans="1:1">
      <c r="A48" s="2"/>
    </row>
    <row r="49" spans="1:1">
      <c r="A49" s="2"/>
    </row>
    <row r="50" spans="1:1">
      <c r="A50" s="2"/>
    </row>
    <row r="51" spans="1:1">
      <c r="A51" s="2"/>
    </row>
    <row r="52" spans="1:1">
      <c r="A52" s="2"/>
    </row>
    <row r="53" spans="1:1">
      <c r="A53" s="2"/>
    </row>
    <row r="54" spans="1:1">
      <c r="A54" s="2"/>
    </row>
    <row r="55" spans="1:1">
      <c r="A55" s="2"/>
    </row>
    <row r="56" spans="1:1">
      <c r="A56" s="2"/>
    </row>
    <row r="57" spans="1:1">
      <c r="A57" s="2"/>
    </row>
    <row r="58" spans="1:1">
      <c r="A58" s="2"/>
    </row>
    <row r="59" spans="1:1">
      <c r="A59" s="2"/>
    </row>
    <row r="60" spans="1:1">
      <c r="A60" s="2"/>
    </row>
    <row r="61" spans="1:1">
      <c r="A61" s="2"/>
    </row>
    <row r="62" spans="1:1">
      <c r="A62" s="2"/>
    </row>
    <row r="63" spans="1:1">
      <c r="A63" s="2"/>
    </row>
    <row r="64" spans="1:1">
      <c r="A64" s="2"/>
    </row>
    <row r="65" spans="1:1">
      <c r="A65" s="2"/>
    </row>
    <row r="66" spans="1:1">
      <c r="A66" s="2"/>
    </row>
    <row r="67" spans="1:1">
      <c r="A67" s="2"/>
    </row>
    <row r="68" spans="1:1">
      <c r="A68" s="2"/>
    </row>
    <row r="69" spans="1:1">
      <c r="A69" s="2"/>
    </row>
    <row r="70" spans="1:1">
      <c r="A70" s="2"/>
    </row>
    <row r="71" spans="1:1">
      <c r="A71" s="2"/>
    </row>
    <row r="72" spans="1:1">
      <c r="A72" s="2"/>
    </row>
    <row r="73" spans="1:1">
      <c r="A73" s="2"/>
    </row>
    <row r="74" spans="1:1">
      <c r="A74" s="2"/>
    </row>
    <row r="75" spans="1:1">
      <c r="A75" s="2"/>
    </row>
    <row r="76" spans="1:1">
      <c r="A76" s="2"/>
    </row>
    <row r="77" spans="1:1">
      <c r="A77" s="2"/>
    </row>
    <row r="78" spans="1:1">
      <c r="A78" s="2"/>
    </row>
    <row r="79" spans="1:1">
      <c r="A79" s="2"/>
    </row>
    <row r="80" spans="1:1">
      <c r="A80" s="2"/>
    </row>
    <row r="81" spans="1:1">
      <c r="A81" s="2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88" spans="1:1">
      <c r="A88" s="2"/>
    </row>
    <row r="89" spans="1:1">
      <c r="A89" s="2"/>
    </row>
    <row r="90" spans="1:1">
      <c r="A90" s="2"/>
    </row>
    <row r="91" spans="1:1">
      <c r="A91" s="2"/>
    </row>
    <row r="92" spans="1:1">
      <c r="A92" s="2"/>
    </row>
    <row r="93" spans="1:1">
      <c r="A93" s="2"/>
    </row>
    <row r="94" spans="1:1">
      <c r="A94" s="2"/>
    </row>
    <row r="95" spans="1:1">
      <c r="A95" s="2"/>
    </row>
    <row r="96" spans="1:1">
      <c r="A96" s="2"/>
    </row>
    <row r="97" spans="1:1">
      <c r="A97" s="2"/>
    </row>
    <row r="98" spans="1:1">
      <c r="A98" s="2"/>
    </row>
    <row r="99" spans="1:1">
      <c r="A99" s="2"/>
    </row>
    <row r="100" spans="1:1">
      <c r="A100" s="2"/>
    </row>
    <row r="101" spans="1:1">
      <c r="A101" s="2"/>
    </row>
    <row r="102" spans="1:1">
      <c r="A102" s="2"/>
    </row>
    <row r="103" spans="1:1">
      <c r="A103" s="2"/>
    </row>
    <row r="104" spans="1:1">
      <c r="A104" s="2"/>
    </row>
    <row r="105" spans="1:1">
      <c r="A105" s="2"/>
    </row>
    <row r="106" spans="1:1">
      <c r="A106" s="2"/>
    </row>
    <row r="107" spans="1:1">
      <c r="A107" s="2"/>
    </row>
    <row r="108" spans="1:1">
      <c r="A108" s="2"/>
    </row>
    <row r="109" spans="1:1">
      <c r="A109" s="2"/>
    </row>
    <row r="110" spans="1:1">
      <c r="A110" s="2"/>
    </row>
    <row r="111" spans="1:1">
      <c r="A111" s="2"/>
    </row>
    <row r="112" spans="1:1">
      <c r="A112" s="2"/>
    </row>
    <row r="113" spans="1:1">
      <c r="A113" s="2"/>
    </row>
    <row r="114" spans="1:1">
      <c r="A114" s="2"/>
    </row>
    <row r="115" spans="1:1">
      <c r="A115" s="2"/>
    </row>
    <row r="116" spans="1:1">
      <c r="A116" s="2"/>
    </row>
    <row r="117" spans="1:1">
      <c r="A117" s="2"/>
    </row>
    <row r="118" spans="1:1">
      <c r="A118" s="2"/>
    </row>
    <row r="119" spans="1:1">
      <c r="A119" s="2"/>
    </row>
    <row r="120" spans="1:1">
      <c r="A120" s="2"/>
    </row>
    <row r="121" spans="1:1">
      <c r="A121" s="2"/>
    </row>
    <row r="122" spans="1:1">
      <c r="A122" s="2"/>
    </row>
    <row r="123" spans="1:1">
      <c r="A123" s="2"/>
    </row>
    <row r="124" spans="1:1">
      <c r="A124" s="2"/>
    </row>
    <row r="125" spans="1:1">
      <c r="A125" s="2"/>
    </row>
    <row r="126" spans="1:1">
      <c r="A126" s="2"/>
    </row>
    <row r="127" spans="1:1">
      <c r="A127" s="2"/>
    </row>
    <row r="128" spans="1:1">
      <c r="A128" s="2"/>
    </row>
    <row r="132" spans="1:1">
      <c r="A132"/>
    </row>
  </sheetData>
  <mergeCells count="1">
    <mergeCell ref="B2:D2"/>
  </mergeCells>
  <pageMargins left="0.70866141732283472" right="0.70866141732283472" top="0.74803149606299213" bottom="0.74803149606299213" header="0.31496062992125984" footer="0.31496062992125984"/>
  <pageSetup paperSize="9" scale="64" fitToHeight="0"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2B7BE-0043-4880-95D4-2B6432967FA8}">
  <dimension ref="C1:M133"/>
  <sheetViews>
    <sheetView showGridLines="0" zoomScale="85" zoomScaleNormal="85" workbookViewId="0">
      <selection activeCell="C35" sqref="C35"/>
    </sheetView>
  </sheetViews>
  <sheetFormatPr baseColWidth="10" defaultColWidth="11.3984375" defaultRowHeight="14.25"/>
  <cols>
    <col min="1" max="2" width="7.3984375" customWidth="1"/>
    <col min="3" max="3" width="78.59765625" bestFit="1" customWidth="1"/>
    <col min="4" max="4" width="43" style="43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66" t="s">
        <v>199</v>
      </c>
      <c r="D1" s="66"/>
      <c r="E1" s="66"/>
      <c r="F1" s="66"/>
      <c r="G1" s="66"/>
      <c r="H1" s="66"/>
      <c r="I1" s="66"/>
      <c r="J1" s="66"/>
      <c r="K1" s="66"/>
    </row>
    <row r="2" spans="3:13" ht="30" customHeight="1">
      <c r="C2" s="66"/>
      <c r="D2" s="66"/>
      <c r="E2" s="66"/>
      <c r="F2" s="66"/>
      <c r="G2" s="66"/>
      <c r="H2" s="66"/>
      <c r="I2" s="66"/>
      <c r="J2" s="66"/>
      <c r="K2" s="66"/>
    </row>
    <row r="3" spans="3:13" ht="15" customHeight="1">
      <c r="C3" s="67" t="s">
        <v>77</v>
      </c>
      <c r="D3" s="67"/>
      <c r="E3" s="67"/>
      <c r="F3" s="67"/>
      <c r="G3" s="67"/>
      <c r="H3" s="67"/>
      <c r="I3" s="67"/>
      <c r="J3" s="67"/>
      <c r="K3" s="67"/>
    </row>
    <row r="4" spans="3:13" ht="15" customHeight="1">
      <c r="C4" s="67"/>
      <c r="D4" s="67"/>
      <c r="E4" s="67"/>
      <c r="F4" s="67"/>
      <c r="G4" s="67"/>
      <c r="H4" s="67"/>
      <c r="I4" s="67"/>
      <c r="J4" s="67"/>
      <c r="K4" s="67"/>
    </row>
    <row r="5" spans="3:13" ht="14.65" thickBot="1">
      <c r="C5" s="9"/>
      <c r="D5" s="42"/>
      <c r="E5" s="9"/>
      <c r="F5" s="9"/>
      <c r="G5" s="9"/>
      <c r="H5" s="9"/>
      <c r="I5" s="9"/>
      <c r="J5" s="9"/>
      <c r="K5" s="9"/>
    </row>
    <row r="6" spans="3:13" ht="16.5" customHeight="1" thickTop="1" thickBot="1">
      <c r="C6" s="13" t="s">
        <v>78</v>
      </c>
      <c r="D6" s="64" t="s">
        <v>79</v>
      </c>
      <c r="E6" s="64"/>
      <c r="F6" s="10"/>
      <c r="G6" s="10"/>
      <c r="H6" s="9"/>
      <c r="I6" s="9"/>
      <c r="J6" s="9"/>
      <c r="K6" s="9"/>
    </row>
    <row r="7" spans="3:13" ht="15" thickTop="1" thickBot="1">
      <c r="C7" s="14" t="s">
        <v>109</v>
      </c>
      <c r="D7" s="65" t="s">
        <v>200</v>
      </c>
      <c r="E7" s="65"/>
      <c r="F7" s="9"/>
      <c r="G7" s="76"/>
      <c r="H7" s="76"/>
      <c r="I7" s="9"/>
      <c r="J7" s="9"/>
      <c r="K7" s="9"/>
    </row>
    <row r="8" spans="3:13" ht="16.5" customHeight="1" thickTop="1" thickBot="1">
      <c r="C8" s="15" t="s">
        <v>86</v>
      </c>
      <c r="D8" s="77">
        <v>80208000</v>
      </c>
      <c r="E8" s="78"/>
      <c r="F8" s="11"/>
      <c r="G8" s="9"/>
      <c r="H8" s="9"/>
      <c r="I8" s="9"/>
      <c r="J8" s="9"/>
      <c r="K8" s="9"/>
    </row>
    <row r="9" spans="3:13" ht="15" thickTop="1" thickBot="1">
      <c r="C9" s="15" t="s">
        <v>87</v>
      </c>
      <c r="D9" s="77"/>
      <c r="E9" s="78"/>
      <c r="F9" s="9"/>
      <c r="H9" s="9"/>
      <c r="I9" s="9"/>
      <c r="J9" s="9"/>
      <c r="K9" s="9"/>
    </row>
    <row r="10" spans="3:13" ht="15" thickTop="1" thickBot="1">
      <c r="C10" s="15" t="s">
        <v>89</v>
      </c>
      <c r="D10" s="77">
        <f>ROUND(D8/24/1.0026,0)</f>
        <v>3333333</v>
      </c>
      <c r="E10" s="78"/>
      <c r="F10" s="9"/>
      <c r="G10" s="9"/>
      <c r="H10" s="9"/>
      <c r="I10" s="9"/>
      <c r="J10" s="9"/>
      <c r="K10" s="9"/>
    </row>
    <row r="11" spans="3:13" ht="15" thickTop="1" thickBot="1">
      <c r="C11" s="15" t="s">
        <v>90</v>
      </c>
      <c r="D11" s="77">
        <f>ROUND(D9/24/1.0026,0)</f>
        <v>0</v>
      </c>
      <c r="E11" s="78"/>
      <c r="F11" s="9"/>
      <c r="G11" s="9"/>
      <c r="H11" s="9"/>
      <c r="I11" s="9"/>
      <c r="J11" s="9"/>
      <c r="K11" s="9"/>
    </row>
    <row r="12" spans="3:13" ht="15" thickTop="1" thickBot="1">
      <c r="C12" s="15" t="s">
        <v>91</v>
      </c>
      <c r="D12" s="62">
        <f>D11/D10</f>
        <v>0</v>
      </c>
      <c r="E12" s="63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92</v>
      </c>
      <c r="D14" s="44" t="s">
        <v>111</v>
      </c>
      <c r="E14" s="44" t="s">
        <v>94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112</v>
      </c>
      <c r="D15" s="51">
        <v>42.786200000000001</v>
      </c>
      <c r="E15" s="24">
        <f>D15/100/24*365/29/1.0026</f>
        <v>0.22379977288933833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113</v>
      </c>
      <c r="D16" s="16">
        <v>0</v>
      </c>
      <c r="E16" s="17"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6.5" customHeight="1" thickTop="1" thickBot="1">
      <c r="C18" s="13" t="s">
        <v>78</v>
      </c>
      <c r="D18" s="64" t="s">
        <v>97</v>
      </c>
      <c r="E18" s="64"/>
      <c r="F18" s="9"/>
      <c r="G18" s="9"/>
      <c r="H18" s="9"/>
      <c r="I18" s="9"/>
      <c r="J18" s="9"/>
      <c r="K18" s="9"/>
    </row>
    <row r="19" spans="3:11" ht="15" thickTop="1" thickBot="1">
      <c r="C19" s="14" t="s">
        <v>109</v>
      </c>
      <c r="D19" s="65" t="s">
        <v>200</v>
      </c>
      <c r="E19" s="65"/>
      <c r="F19" s="9"/>
      <c r="G19" s="9"/>
      <c r="H19" s="9"/>
      <c r="I19" s="9"/>
      <c r="J19" s="9"/>
      <c r="K19" s="9"/>
    </row>
    <row r="20" spans="3:11" ht="15" thickTop="1" thickBot="1">
      <c r="C20" s="15" t="s">
        <v>86</v>
      </c>
      <c r="D20" s="77">
        <v>137315816</v>
      </c>
      <c r="E20" s="78"/>
      <c r="F20" s="11"/>
      <c r="G20" s="9"/>
      <c r="H20" s="9"/>
      <c r="I20" s="9"/>
      <c r="J20" s="9"/>
      <c r="K20" s="9"/>
    </row>
    <row r="21" spans="3:11" ht="15" thickTop="1" thickBot="1">
      <c r="C21" s="15" t="s">
        <v>87</v>
      </c>
      <c r="D21" s="68">
        <v>13316706</v>
      </c>
      <c r="E21" s="69"/>
      <c r="F21" s="9"/>
      <c r="G21" s="11"/>
      <c r="H21" s="9"/>
      <c r="I21" s="9"/>
      <c r="J21" s="9"/>
      <c r="K21" s="9"/>
    </row>
    <row r="22" spans="3:11" ht="15" thickTop="1" thickBot="1">
      <c r="C22" s="15" t="s">
        <v>89</v>
      </c>
      <c r="D22" s="68">
        <f>ROUND(D20/24/1.0026,0)</f>
        <v>5706655</v>
      </c>
      <c r="E22" s="69"/>
      <c r="F22" s="9"/>
      <c r="G22" s="9"/>
      <c r="H22" s="9"/>
      <c r="I22" s="9"/>
      <c r="J22" s="9"/>
      <c r="K22" s="9"/>
    </row>
    <row r="23" spans="3:11" ht="15" thickTop="1" thickBot="1">
      <c r="C23" s="15" t="s">
        <v>90</v>
      </c>
      <c r="D23" s="68">
        <f>ROUND(D21/24/1.0026,0)</f>
        <v>553424</v>
      </c>
      <c r="E23" s="69"/>
      <c r="F23" s="9"/>
      <c r="G23" s="9"/>
      <c r="H23" s="9"/>
      <c r="I23" s="9"/>
      <c r="J23" s="9"/>
      <c r="K23" s="9"/>
    </row>
    <row r="24" spans="3:11" ht="15" thickTop="1" thickBot="1">
      <c r="C24" s="15" t="s">
        <v>91</v>
      </c>
      <c r="D24" s="62">
        <f>D23/D22</f>
        <v>9.6978702935432398E-2</v>
      </c>
      <c r="E24" s="63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92</v>
      </c>
      <c r="D26" s="44" t="s">
        <v>111</v>
      </c>
      <c r="E26" s="44" t="s">
        <v>94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112</v>
      </c>
      <c r="D27" s="51">
        <v>41.2316</v>
      </c>
      <c r="E27" s="24">
        <f>D27/100/24*365/29/1.0026</f>
        <v>0.21566819946300542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113</v>
      </c>
      <c r="D28" s="16">
        <v>0</v>
      </c>
      <c r="E28" s="23">
        <v>0</v>
      </c>
      <c r="F28" s="9"/>
      <c r="G28" s="9"/>
      <c r="H28" s="9"/>
      <c r="I28" s="9"/>
      <c r="J28" s="9"/>
      <c r="K28" s="9"/>
    </row>
    <row r="29" spans="3:11" ht="14.65" thickTop="1">
      <c r="F29" s="9"/>
      <c r="G29" s="9"/>
      <c r="H29" s="9"/>
      <c r="I29" s="9"/>
      <c r="J29" s="9"/>
      <c r="K29" s="9"/>
    </row>
    <row r="31" spans="3:11" ht="20.25" customHeight="1"/>
    <row r="32" spans="3:11" ht="20.25" customHeight="1"/>
    <row r="33" ht="20.25" customHeight="1"/>
    <row r="34" ht="20.25" customHeight="1"/>
    <row r="35" ht="36" customHeight="1"/>
    <row r="36" ht="20.25" customHeight="1"/>
    <row r="37" ht="20.25" customHeight="1"/>
    <row r="38" ht="20.25" customHeight="1"/>
    <row r="39" ht="20.25" customHeight="1"/>
    <row r="40" ht="36" customHeight="1"/>
    <row r="41" ht="20.25" customHeight="1"/>
    <row r="42" ht="20.25" customHeight="1"/>
    <row r="43" ht="20.25" customHeight="1"/>
    <row r="44" ht="20.25" customHeight="1"/>
    <row r="45" ht="36" customHeight="1"/>
    <row r="46" ht="20.25" customHeight="1"/>
    <row r="47" ht="20.25" customHeight="1"/>
    <row r="48" ht="20.25" customHeight="1"/>
    <row r="49" ht="20.25" customHeight="1"/>
    <row r="50" ht="36" customHeight="1"/>
    <row r="51" ht="20.25" customHeight="1"/>
    <row r="52" ht="20.25" customHeight="1"/>
    <row r="53" ht="20.25" customHeight="1"/>
    <row r="54" ht="20.25" customHeight="1"/>
    <row r="55" ht="36" customHeight="1"/>
    <row r="56" ht="20.25" customHeight="1"/>
    <row r="57" ht="20.25" customHeight="1"/>
    <row r="58" ht="20.25" customHeight="1"/>
    <row r="59" ht="20.25" customHeight="1"/>
    <row r="60" ht="36" customHeight="1"/>
    <row r="61" ht="20.25" customHeight="1"/>
    <row r="62" ht="20.25" customHeight="1"/>
    <row r="63" ht="20.25" customHeight="1"/>
    <row r="64" ht="20.25" customHeight="1"/>
    <row r="65" ht="36" customHeight="1"/>
    <row r="66" ht="20.25" customHeight="1"/>
    <row r="67" ht="20.25" customHeight="1"/>
    <row r="68" ht="20.25" customHeight="1"/>
    <row r="69" ht="20.25" customHeight="1"/>
    <row r="70" ht="36" customHeight="1"/>
    <row r="71" ht="20.25" customHeight="1"/>
    <row r="72" ht="20.25" customHeight="1"/>
    <row r="73" ht="20.25" customHeight="1"/>
    <row r="74" ht="20.25" customHeight="1"/>
    <row r="75" ht="36" customHeight="1"/>
    <row r="76" ht="20.25" customHeight="1"/>
    <row r="77" ht="20.25" customHeight="1"/>
    <row r="78" ht="20.25" customHeight="1"/>
    <row r="79" ht="20.25" customHeight="1"/>
    <row r="80" ht="36" customHeight="1"/>
    <row r="81" ht="20.25" customHeight="1"/>
    <row r="82" ht="20.25" customHeight="1"/>
    <row r="83" ht="20.25" customHeight="1"/>
    <row r="84" ht="20.25" customHeight="1"/>
    <row r="85" ht="36" customHeight="1"/>
    <row r="86" ht="20.25" customHeight="1"/>
    <row r="87" ht="20.25" customHeight="1"/>
    <row r="88" ht="20.25" customHeight="1"/>
    <row r="89" ht="20.25" customHeight="1"/>
    <row r="90" ht="36" customHeight="1"/>
    <row r="91" ht="20.25" customHeight="1"/>
    <row r="92" ht="20.25" customHeight="1"/>
    <row r="93" ht="20.25" customHeight="1"/>
    <row r="94" ht="20.25" customHeight="1"/>
    <row r="95" ht="36" customHeight="1"/>
    <row r="96" ht="20.25" customHeight="1"/>
    <row r="97" ht="20.25" customHeight="1"/>
    <row r="98" ht="20.25" customHeight="1"/>
    <row r="99" ht="20.25" customHeight="1"/>
    <row r="100" ht="36" customHeight="1"/>
    <row r="101" ht="20.25" customHeight="1"/>
    <row r="102" ht="20.25" customHeight="1"/>
    <row r="103" ht="20.25" customHeight="1"/>
    <row r="104" ht="20.25" customHeight="1"/>
    <row r="105" ht="36" customHeight="1"/>
    <row r="106" ht="20.25" customHeight="1"/>
    <row r="107" ht="20.25" customHeight="1"/>
    <row r="108" ht="20.25" customHeight="1"/>
    <row r="109" ht="20.25" customHeight="1"/>
    <row r="110" ht="36" customHeight="1"/>
    <row r="111" ht="20.25" customHeight="1"/>
    <row r="112" ht="20.25" customHeight="1"/>
    <row r="113" ht="20.25" customHeight="1"/>
    <row r="114" ht="20.25" customHeight="1"/>
    <row r="115" ht="36" customHeight="1"/>
    <row r="116" ht="20.25" customHeight="1"/>
    <row r="117" ht="20.25" customHeight="1"/>
    <row r="118" ht="20.25" customHeight="1"/>
    <row r="119" ht="20.25" customHeight="1"/>
    <row r="120" ht="36" customHeight="1"/>
    <row r="121" ht="20.25" customHeight="1"/>
    <row r="122" ht="20.25" customHeight="1"/>
    <row r="123" ht="20.25" customHeight="1"/>
    <row r="125" ht="36" customHeight="1"/>
    <row r="126" ht="20.25" customHeight="1"/>
    <row r="127" ht="20.25" customHeight="1"/>
    <row r="128" ht="20.25" customHeight="1"/>
    <row r="129" ht="20.25" customHeight="1"/>
    <row r="130" ht="36" customHeight="1"/>
    <row r="131" ht="20.25" customHeight="1"/>
    <row r="132" ht="20.25" customHeight="1"/>
    <row r="133" ht="20.25" customHeight="1"/>
  </sheetData>
  <mergeCells count="17"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  <mergeCell ref="D20:E20"/>
    <mergeCell ref="D21:E21"/>
    <mergeCell ref="D22:E22"/>
    <mergeCell ref="D23:E23"/>
    <mergeCell ref="D24:E24"/>
  </mergeCells>
  <pageMargins left="0.7" right="0.7" top="0.75" bottom="0.75" header="0.3" footer="0.3"/>
  <pageSetup paperSize="9"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254EC-D957-4B94-AEE7-53D18A7399D8}">
  <dimension ref="A1:G66"/>
  <sheetViews>
    <sheetView showGridLines="0" tabSelected="1" workbookViewId="0">
      <selection activeCell="D10" sqref="D10:E10"/>
    </sheetView>
  </sheetViews>
  <sheetFormatPr baseColWidth="10" defaultColWidth="11.3984375" defaultRowHeight="14.25"/>
  <cols>
    <col min="3" max="3" width="75.3984375" customWidth="1"/>
    <col min="4" max="6" width="30.265625" customWidth="1"/>
    <col min="7" max="7" width="30.265625" style="9" customWidth="1"/>
    <col min="8" max="8" width="14.265625" style="9" bestFit="1" customWidth="1"/>
    <col min="9" max="10" width="11.3984375" style="9"/>
    <col min="11" max="11" width="16.3984375" style="9" bestFit="1" customWidth="1"/>
    <col min="12" max="13" width="11.3984375" style="9"/>
    <col min="14" max="14" width="16.3984375" style="9" bestFit="1" customWidth="1"/>
    <col min="15" max="16384" width="11.3984375" style="9"/>
  </cols>
  <sheetData>
    <row r="1" spans="3:7" s="9" customFormat="1" ht="13.5">
      <c r="C1" s="59" t="s">
        <v>201</v>
      </c>
      <c r="D1" s="59"/>
      <c r="E1" s="59"/>
      <c r="F1" s="59"/>
      <c r="G1" s="59"/>
    </row>
    <row r="2" spans="3:7" s="9" customFormat="1" ht="33.6" customHeight="1">
      <c r="C2" s="59"/>
      <c r="D2" s="59"/>
      <c r="E2" s="59"/>
      <c r="F2" s="59"/>
      <c r="G2" s="59"/>
    </row>
    <row r="3" spans="3:7" s="9" customFormat="1" ht="13.5">
      <c r="C3" s="67" t="s">
        <v>77</v>
      </c>
      <c r="D3" s="67"/>
      <c r="E3" s="67"/>
      <c r="F3" s="67"/>
      <c r="G3" s="67"/>
    </row>
    <row r="4" spans="3:7" s="9" customFormat="1" ht="13.5">
      <c r="C4" s="67"/>
      <c r="D4" s="67"/>
      <c r="E4" s="67"/>
      <c r="F4" s="67"/>
      <c r="G4" s="67"/>
    </row>
    <row r="5" spans="3:7" s="9" customFormat="1" ht="13.5"/>
    <row r="6" spans="3:7" s="9" customFormat="1" ht="15" thickBot="1">
      <c r="C6" s="13" t="s">
        <v>78</v>
      </c>
      <c r="D6" s="72" t="s">
        <v>79</v>
      </c>
      <c r="E6" s="72"/>
      <c r="F6" s="72"/>
      <c r="G6" s="73"/>
    </row>
    <row r="7" spans="3:7" s="9" customFormat="1" thickTop="1" thickBot="1">
      <c r="C7" s="14" t="s">
        <v>99</v>
      </c>
      <c r="D7" s="70" t="s">
        <v>102</v>
      </c>
      <c r="E7" s="71"/>
      <c r="F7" s="70" t="s">
        <v>103</v>
      </c>
      <c r="G7" s="71"/>
    </row>
    <row r="8" spans="3:7" s="9" customFormat="1" thickTop="1" thickBot="1">
      <c r="C8" s="15" t="s">
        <v>86</v>
      </c>
      <c r="D8" s="68">
        <v>80207991</v>
      </c>
      <c r="E8" s="69"/>
      <c r="F8" s="68">
        <v>80207991</v>
      </c>
      <c r="G8" s="69"/>
    </row>
    <row r="9" spans="3:7" s="9" customFormat="1" thickTop="1" thickBot="1">
      <c r="C9" s="15" t="s">
        <v>87</v>
      </c>
      <c r="D9" s="68">
        <v>0</v>
      </c>
      <c r="E9" s="69"/>
      <c r="F9" s="68">
        <v>0</v>
      </c>
      <c r="G9" s="69"/>
    </row>
    <row r="10" spans="3:7" s="9" customFormat="1" thickTop="1" thickBot="1">
      <c r="C10" s="15" t="s">
        <v>89</v>
      </c>
      <c r="D10" s="68">
        <f>D8/1.0026/24</f>
        <v>3333332.9593058047</v>
      </c>
      <c r="E10" s="69"/>
      <c r="F10" s="68">
        <f>F8/1.0026/24</f>
        <v>3333332.9593058047</v>
      </c>
      <c r="G10" s="69"/>
    </row>
    <row r="11" spans="3:7" s="9" customFormat="1" thickTop="1" thickBot="1">
      <c r="C11" s="15" t="s">
        <v>90</v>
      </c>
      <c r="D11" s="68">
        <f>D9/24/1.0026</f>
        <v>0</v>
      </c>
      <c r="E11" s="69"/>
      <c r="F11" s="68">
        <f>F9/24/1.0026</f>
        <v>0</v>
      </c>
      <c r="G11" s="69"/>
    </row>
    <row r="12" spans="3:7" s="9" customFormat="1" thickTop="1" thickBot="1">
      <c r="C12" s="15" t="s">
        <v>91</v>
      </c>
      <c r="D12" s="62">
        <f t="shared" ref="D12" si="0">D11/D10</f>
        <v>0</v>
      </c>
      <c r="E12" s="63"/>
      <c r="F12" s="62">
        <f t="shared" ref="F12" si="1">F11/F10</f>
        <v>0</v>
      </c>
      <c r="G12" s="63"/>
    </row>
    <row r="13" spans="3:7" s="9" customFormat="1" ht="14.65" thickTop="1">
      <c r="C13"/>
    </row>
    <row r="14" spans="3:7" s="9" customFormat="1" ht="14.65" thickBot="1">
      <c r="C14"/>
      <c r="D14"/>
      <c r="E14"/>
      <c r="G14" s="11"/>
    </row>
    <row r="15" spans="3:7" s="9" customFormat="1" ht="15" thickTop="1" thickBot="1">
      <c r="C15"/>
      <c r="D15" s="70" t="s">
        <v>102</v>
      </c>
      <c r="E15" s="71"/>
      <c r="F15" s="70" t="s">
        <v>103</v>
      </c>
      <c r="G15" s="71"/>
    </row>
    <row r="16" spans="3:7" s="9" customFormat="1" ht="41.25" thickTop="1" thickBot="1">
      <c r="C16" s="15" t="s">
        <v>92</v>
      </c>
      <c r="D16" s="56" t="s">
        <v>104</v>
      </c>
      <c r="E16" s="56" t="s">
        <v>118</v>
      </c>
      <c r="F16" s="56" t="s">
        <v>104</v>
      </c>
      <c r="G16" s="56" t="s">
        <v>118</v>
      </c>
    </row>
    <row r="17" spans="3:7" s="9" customFormat="1" thickTop="1" thickBot="1">
      <c r="C17" s="15" t="s">
        <v>202</v>
      </c>
      <c r="D17" s="22">
        <v>134.62799999999999</v>
      </c>
      <c r="E17" s="24">
        <f>D17/100/24*365/91/1.0026</f>
        <v>0.22441295488871796</v>
      </c>
      <c r="F17" s="22">
        <v>136.10749999999999</v>
      </c>
      <c r="G17" s="24">
        <f>F17/100/24*365/92/1.0026</f>
        <v>0.22441307265963567</v>
      </c>
    </row>
    <row r="18" spans="3:7" s="9" customFormat="1" thickTop="1" thickBot="1">
      <c r="C18" s="15" t="s">
        <v>107</v>
      </c>
      <c r="D18" s="22">
        <v>0</v>
      </c>
      <c r="E18" s="22">
        <v>0</v>
      </c>
      <c r="F18" s="22">
        <v>0</v>
      </c>
      <c r="G18" s="22">
        <v>0</v>
      </c>
    </row>
    <row r="19" spans="3:7" s="9" customFormat="1" ht="13.9" thickTop="1"/>
    <row r="20" spans="3:7" s="9" customFormat="1" ht="13.5"/>
    <row r="21" spans="3:7" s="9" customFormat="1" ht="16.5" customHeight="1">
      <c r="C21"/>
    </row>
    <row r="22" spans="3:7" s="9" customFormat="1" ht="15" thickBot="1">
      <c r="C22" s="13" t="s">
        <v>78</v>
      </c>
      <c r="D22" s="72" t="s">
        <v>97</v>
      </c>
      <c r="E22" s="72"/>
      <c r="F22" s="72"/>
      <c r="G22" s="73"/>
    </row>
    <row r="23" spans="3:7" s="9" customFormat="1" thickTop="1" thickBot="1">
      <c r="C23" s="14" t="s">
        <v>99</v>
      </c>
      <c r="D23" s="70" t="s">
        <v>102</v>
      </c>
      <c r="E23" s="71"/>
      <c r="F23" s="70" t="s">
        <v>103</v>
      </c>
      <c r="G23" s="71"/>
    </row>
    <row r="24" spans="3:7" s="9" customFormat="1" thickTop="1" thickBot="1">
      <c r="C24" s="15" t="s">
        <v>86</v>
      </c>
      <c r="D24" s="68">
        <v>138869861</v>
      </c>
      <c r="E24" s="69"/>
      <c r="F24" s="68">
        <v>138869861</v>
      </c>
      <c r="G24" s="69"/>
    </row>
    <row r="25" spans="3:7" s="9" customFormat="1" thickTop="1" thickBot="1">
      <c r="C25" s="15" t="s">
        <v>87</v>
      </c>
      <c r="D25" s="68">
        <v>3031862</v>
      </c>
      <c r="E25" s="69"/>
      <c r="F25" s="68">
        <v>501291</v>
      </c>
      <c r="G25" s="69"/>
    </row>
    <row r="26" spans="3:7" s="9" customFormat="1" thickTop="1" thickBot="1">
      <c r="C26" s="15" t="s">
        <v>89</v>
      </c>
      <c r="D26" s="68">
        <f t="shared" ref="D26" si="2">D24/1.0026/24</f>
        <v>5771238.9869672181</v>
      </c>
      <c r="E26" s="69"/>
      <c r="F26" s="68">
        <f t="shared" ref="F26" si="3">F24/1.0026/24</f>
        <v>5771238.9869672181</v>
      </c>
      <c r="G26" s="69"/>
    </row>
    <row r="27" spans="3:7" s="9" customFormat="1" thickTop="1" thickBot="1">
      <c r="C27" s="15" t="s">
        <v>90</v>
      </c>
      <c r="D27" s="68">
        <f t="shared" ref="D27" si="4">D25/24/1.0026</f>
        <v>125999.9833765543</v>
      </c>
      <c r="E27" s="69"/>
      <c r="F27" s="68">
        <f t="shared" ref="F27" si="5">F25/24/1.0026</f>
        <v>20832.959305804907</v>
      </c>
      <c r="G27" s="69"/>
    </row>
    <row r="28" spans="3:7" s="9" customFormat="1" thickTop="1" thickBot="1">
      <c r="C28" s="15" t="s">
        <v>91</v>
      </c>
      <c r="D28" s="62">
        <f t="shared" ref="D28" si="6">D27/D26</f>
        <v>2.183239745591738E-2</v>
      </c>
      <c r="E28" s="63"/>
      <c r="F28" s="74">
        <f t="shared" ref="F28" si="7">F27/F26</f>
        <v>3.6097897440827715E-3</v>
      </c>
      <c r="G28" s="75"/>
    </row>
    <row r="29" spans="3:7" s="9" customFormat="1" ht="14.65" thickTop="1">
      <c r="C29"/>
    </row>
    <row r="30" spans="3:7" s="9" customFormat="1" ht="13.9" thickBot="1"/>
    <row r="31" spans="3:7" s="9" customFormat="1" thickTop="1" thickBot="1">
      <c r="D31" s="70" t="s">
        <v>102</v>
      </c>
      <c r="E31" s="71"/>
      <c r="F31" s="70" t="s">
        <v>103</v>
      </c>
      <c r="G31" s="71"/>
    </row>
    <row r="32" spans="3:7" s="9" customFormat="1" ht="41.25" thickTop="1" thickBot="1">
      <c r="C32" s="15" t="s">
        <v>92</v>
      </c>
      <c r="D32" s="56" t="s">
        <v>104</v>
      </c>
      <c r="E32" s="56" t="s">
        <v>118</v>
      </c>
      <c r="F32" s="56" t="s">
        <v>104</v>
      </c>
      <c r="G32" s="56" t="s">
        <v>118</v>
      </c>
    </row>
    <row r="33" spans="1:7" thickTop="1" thickBot="1">
      <c r="A33" s="9"/>
      <c r="B33" s="9"/>
      <c r="C33" s="15" t="s">
        <v>202</v>
      </c>
      <c r="D33" s="22">
        <v>119.7568</v>
      </c>
      <c r="E33" s="24">
        <f>D33/100/24*365/91/1.0026</f>
        <v>0.19962398131159353</v>
      </c>
      <c r="F33" s="22">
        <v>121.0728</v>
      </c>
      <c r="G33" s="24">
        <f>F33/100/24*365/92/1.0026</f>
        <v>0.19962396681671132</v>
      </c>
    </row>
    <row r="34" spans="1:7" thickTop="1" thickBot="1">
      <c r="A34" s="9"/>
      <c r="B34" s="9"/>
      <c r="C34" s="15" t="s">
        <v>107</v>
      </c>
      <c r="D34" s="22">
        <v>0</v>
      </c>
      <c r="E34" s="22">
        <v>0</v>
      </c>
      <c r="F34" s="22">
        <v>0</v>
      </c>
      <c r="G34" s="22">
        <v>0</v>
      </c>
    </row>
    <row r="35" spans="1:7" ht="14.65" thickTop="1">
      <c r="A35" s="9"/>
      <c r="B35" s="9"/>
      <c r="D35" s="9"/>
      <c r="E35" s="9"/>
      <c r="F35" s="9"/>
    </row>
    <row r="36" spans="1:7" ht="13.5">
      <c r="A36" s="9"/>
      <c r="B36" s="9"/>
      <c r="C36" s="9"/>
      <c r="D36" s="9"/>
      <c r="E36" s="9"/>
      <c r="F36" s="9"/>
    </row>
    <row r="37" spans="1:7" ht="13.5">
      <c r="A37" s="9"/>
      <c r="B37" s="9"/>
      <c r="C37" s="9"/>
      <c r="D37" s="9"/>
      <c r="E37" s="9"/>
      <c r="F37" s="9"/>
    </row>
    <row r="38" spans="1:7" ht="13.5">
      <c r="A38" s="9"/>
      <c r="B38" s="9"/>
      <c r="C38" s="9"/>
      <c r="D38" s="9"/>
      <c r="E38" s="9"/>
      <c r="F38" s="9"/>
    </row>
    <row r="39" spans="1:7" ht="13.5">
      <c r="A39" s="9"/>
      <c r="B39" s="9"/>
      <c r="C39" s="9"/>
      <c r="D39" s="9"/>
      <c r="E39" s="9"/>
      <c r="F39" s="9"/>
    </row>
    <row r="40" spans="1:7" ht="13.5">
      <c r="A40" s="9"/>
      <c r="B40" s="9"/>
      <c r="C40" s="9"/>
      <c r="D40" s="9"/>
      <c r="E40" s="9"/>
      <c r="F40" s="9"/>
    </row>
    <row r="41" spans="1:7" ht="13.5">
      <c r="A41" s="9"/>
      <c r="B41" s="9"/>
      <c r="C41" s="9"/>
      <c r="D41" s="9"/>
      <c r="E41" s="9"/>
      <c r="F41" s="9"/>
    </row>
    <row r="42" spans="1:7" ht="13.5">
      <c r="A42" s="9"/>
      <c r="B42" s="9"/>
      <c r="C42" s="9"/>
      <c r="D42" s="9"/>
      <c r="E42" s="9"/>
      <c r="F42" s="9"/>
    </row>
    <row r="43" spans="1:7" ht="13.5">
      <c r="A43" s="9"/>
      <c r="B43" s="9"/>
      <c r="C43" s="9"/>
      <c r="D43" s="9"/>
      <c r="E43" s="9"/>
      <c r="F43" s="9"/>
    </row>
    <row r="44" spans="1:7" ht="13.5">
      <c r="A44" s="9"/>
      <c r="B44" s="9"/>
      <c r="C44" s="9"/>
      <c r="D44" s="9"/>
      <c r="E44" s="9"/>
      <c r="F44" s="9"/>
    </row>
    <row r="45" spans="1:7" ht="13.5">
      <c r="A45" s="9"/>
      <c r="B45" s="9"/>
      <c r="C45" s="9"/>
      <c r="D45" s="9"/>
      <c r="E45" s="9"/>
      <c r="F45" s="9"/>
    </row>
    <row r="46" spans="1:7" ht="13.5">
      <c r="A46" s="9"/>
      <c r="B46" s="9"/>
      <c r="C46" s="9"/>
      <c r="D46" s="9"/>
      <c r="E46" s="9"/>
      <c r="F46" s="9"/>
    </row>
    <row r="47" spans="1:7" ht="13.5">
      <c r="A47" s="9"/>
      <c r="B47" s="9"/>
      <c r="C47" s="9"/>
      <c r="D47" s="9"/>
      <c r="E47" s="9"/>
      <c r="F47" s="9"/>
    </row>
    <row r="48" spans="1:7" ht="13.5">
      <c r="A48" s="9"/>
      <c r="B48" s="9"/>
      <c r="C48" s="9"/>
      <c r="D48" s="9"/>
      <c r="E48" s="9"/>
      <c r="F48" s="9"/>
    </row>
    <row r="49" s="9" customFormat="1" ht="13.5"/>
    <row r="50" s="9" customFormat="1" ht="13.5"/>
    <row r="51" s="9" customFormat="1" ht="13.5"/>
    <row r="52" s="9" customFormat="1" ht="13.5"/>
    <row r="53" s="9" customFormat="1" ht="13.5"/>
    <row r="54" s="9" customFormat="1" ht="13.5"/>
    <row r="55" s="9" customFormat="1" ht="13.5"/>
    <row r="56" s="9" customFormat="1" ht="13.5"/>
    <row r="57" s="9" customFormat="1" ht="13.5"/>
    <row r="58" s="9" customFormat="1" ht="13.5"/>
    <row r="59" s="9" customFormat="1" ht="13.5"/>
    <row r="60" s="9" customFormat="1" ht="13.5"/>
    <row r="61" s="9" customFormat="1" ht="13.5"/>
    <row r="62" s="9" customFormat="1" ht="13.5"/>
    <row r="63" s="9" customFormat="1" ht="13.5"/>
    <row r="64" s="9" customFormat="1" ht="13.5"/>
    <row r="65" s="9" customFormat="1" ht="13.5"/>
    <row r="66" s="9" customFormat="1" ht="13.5"/>
  </sheetData>
  <mergeCells count="32">
    <mergeCell ref="D8:E8"/>
    <mergeCell ref="F8:G8"/>
    <mergeCell ref="C1:G2"/>
    <mergeCell ref="C3:G4"/>
    <mergeCell ref="D6:G6"/>
    <mergeCell ref="D7:E7"/>
    <mergeCell ref="F7:G7"/>
    <mergeCell ref="D23:E23"/>
    <mergeCell ref="F23:G23"/>
    <mergeCell ref="D9:E9"/>
    <mergeCell ref="F9:G9"/>
    <mergeCell ref="D10:E10"/>
    <mergeCell ref="F10:G10"/>
    <mergeCell ref="D11:E11"/>
    <mergeCell ref="F11:G11"/>
    <mergeCell ref="D12:E12"/>
    <mergeCell ref="F12:G12"/>
    <mergeCell ref="D15:E15"/>
    <mergeCell ref="F15:G15"/>
    <mergeCell ref="D22:G22"/>
    <mergeCell ref="D24:E24"/>
    <mergeCell ref="F24:G24"/>
    <mergeCell ref="D25:E25"/>
    <mergeCell ref="F25:G25"/>
    <mergeCell ref="D26:E26"/>
    <mergeCell ref="F26:G26"/>
    <mergeCell ref="D27:E27"/>
    <mergeCell ref="F27:G27"/>
    <mergeCell ref="D28:E28"/>
    <mergeCell ref="F28:G28"/>
    <mergeCell ref="D31:E31"/>
    <mergeCell ref="F31:G3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S29"/>
  <sheetViews>
    <sheetView showGridLines="0" zoomScaleNormal="100" zoomScaleSheetLayoutView="86" workbookViewId="0">
      <selection activeCell="E27" sqref="E27"/>
    </sheetView>
  </sheetViews>
  <sheetFormatPr baseColWidth="10" defaultColWidth="11.3984375" defaultRowHeight="13.5"/>
  <cols>
    <col min="1" max="2" width="7.3984375" style="9" customWidth="1"/>
    <col min="3" max="3" width="69" style="9" bestFit="1" customWidth="1"/>
    <col min="4" max="5" width="37.73046875" style="9" customWidth="1"/>
    <col min="6" max="9" width="19.73046875" style="9" bestFit="1" customWidth="1"/>
    <col min="10" max="11" width="7.265625" style="9" customWidth="1"/>
    <col min="12" max="12" width="14.265625" style="9" bestFit="1" customWidth="1"/>
    <col min="13" max="14" width="7.265625" style="9" customWidth="1"/>
    <col min="15" max="19" width="18.3984375" style="9" bestFit="1" customWidth="1"/>
    <col min="20" max="16384" width="11.3984375" style="9"/>
  </cols>
  <sheetData>
    <row r="1" spans="1:19" ht="33.75" customHeight="1">
      <c r="C1" s="66" t="s">
        <v>76</v>
      </c>
      <c r="D1" s="66"/>
      <c r="E1" s="66"/>
      <c r="F1" s="66"/>
      <c r="G1" s="66"/>
      <c r="H1" s="66"/>
      <c r="I1" s="66"/>
      <c r="J1" s="52"/>
      <c r="K1" s="52"/>
      <c r="L1" s="25"/>
      <c r="M1" s="25"/>
      <c r="N1" s="25"/>
      <c r="O1" s="25"/>
    </row>
    <row r="2" spans="1:19" ht="14.25" customHeight="1">
      <c r="C2" s="66"/>
      <c r="D2" s="66"/>
      <c r="E2" s="66"/>
      <c r="F2" s="66"/>
      <c r="G2" s="66"/>
      <c r="H2" s="66"/>
      <c r="I2" s="66"/>
    </row>
    <row r="3" spans="1:19" ht="15" customHeight="1">
      <c r="A3" s="26"/>
      <c r="C3" s="67" t="s">
        <v>77</v>
      </c>
      <c r="D3" s="67"/>
      <c r="E3" s="67"/>
      <c r="F3" s="67"/>
      <c r="G3" s="67"/>
      <c r="H3" s="67"/>
      <c r="I3" s="67"/>
    </row>
    <row r="4" spans="1:19" ht="15" customHeight="1">
      <c r="A4" s="26"/>
      <c r="C4" s="67"/>
      <c r="D4" s="67"/>
      <c r="E4" s="67"/>
      <c r="F4" s="67"/>
      <c r="G4" s="67"/>
      <c r="H4" s="67"/>
      <c r="I4" s="67"/>
    </row>
    <row r="5" spans="1:19" ht="15" customHeight="1" thickBot="1">
      <c r="A5" s="26"/>
      <c r="C5" s="10"/>
    </row>
    <row r="6" spans="1:19" s="10" customFormat="1" ht="15.4" thickTop="1" thickBot="1">
      <c r="A6" s="9"/>
      <c r="B6" s="9"/>
      <c r="C6" s="27" t="s">
        <v>78</v>
      </c>
      <c r="D6" s="64" t="s">
        <v>79</v>
      </c>
      <c r="E6" s="64"/>
      <c r="F6" s="9"/>
      <c r="G6" s="9"/>
      <c r="H6" s="9"/>
      <c r="I6" s="9"/>
      <c r="J6" s="9"/>
      <c r="K6" s="9"/>
      <c r="L6" s="9"/>
      <c r="M6" s="9"/>
      <c r="N6" s="9"/>
      <c r="O6" s="39"/>
      <c r="P6" s="39"/>
      <c r="Q6" s="39"/>
      <c r="R6" s="39"/>
      <c r="S6" s="39"/>
    </row>
    <row r="7" spans="1:19" ht="16.5" customHeight="1" thickTop="1" thickBot="1">
      <c r="C7" s="14" t="s">
        <v>80</v>
      </c>
      <c r="D7" s="65" t="s">
        <v>81</v>
      </c>
      <c r="E7" s="65"/>
      <c r="F7" s="44" t="s">
        <v>82</v>
      </c>
      <c r="G7" s="44" t="s">
        <v>83</v>
      </c>
      <c r="H7" s="44" t="s">
        <v>84</v>
      </c>
      <c r="I7" s="44" t="s">
        <v>85</v>
      </c>
      <c r="O7" s="38"/>
      <c r="P7" s="38"/>
      <c r="Q7" s="38"/>
      <c r="R7" s="38"/>
      <c r="S7" s="38"/>
    </row>
    <row r="8" spans="1:19" ht="16.5" customHeight="1" thickTop="1" thickBot="1">
      <c r="C8" s="15" t="s">
        <v>86</v>
      </c>
      <c r="D8" s="60">
        <v>72187200</v>
      </c>
      <c r="E8" s="61"/>
      <c r="F8" s="49">
        <v>72187200</v>
      </c>
      <c r="G8" s="49">
        <v>72187200</v>
      </c>
      <c r="H8" s="49">
        <v>72187200</v>
      </c>
      <c r="I8" s="47">
        <v>72187200</v>
      </c>
      <c r="L8" s="36"/>
      <c r="O8" s="38"/>
      <c r="P8" s="38"/>
      <c r="Q8" s="38"/>
      <c r="R8" s="38"/>
      <c r="S8" s="38"/>
    </row>
    <row r="9" spans="1:19" ht="16.5" customHeight="1" thickTop="1" thickBot="1">
      <c r="C9" s="15" t="s">
        <v>87</v>
      </c>
      <c r="D9" s="60">
        <v>8002000</v>
      </c>
      <c r="E9" s="61"/>
      <c r="F9" s="47" t="s">
        <v>88</v>
      </c>
      <c r="G9" s="48" t="s">
        <v>88</v>
      </c>
      <c r="H9" s="48" t="s">
        <v>88</v>
      </c>
      <c r="I9" s="48" t="s">
        <v>88</v>
      </c>
    </row>
    <row r="10" spans="1:19" s="10" customFormat="1" ht="16.5" customHeight="1" thickTop="1" thickBot="1">
      <c r="A10" s="9"/>
      <c r="B10" s="9"/>
      <c r="C10" s="15" t="s">
        <v>89</v>
      </c>
      <c r="D10" s="60">
        <f>INT(D8/24/1.0026)</f>
        <v>3000000</v>
      </c>
      <c r="E10" s="61"/>
      <c r="F10" s="49">
        <f>INT(F8/24/1.0026)</f>
        <v>3000000</v>
      </c>
      <c r="G10" s="49">
        <f t="shared" ref="G10:I10" si="0">INT(G8/24/1.0026)</f>
        <v>3000000</v>
      </c>
      <c r="H10" s="49">
        <f t="shared" si="0"/>
        <v>3000000</v>
      </c>
      <c r="I10" s="47">
        <f t="shared" si="0"/>
        <v>3000000</v>
      </c>
      <c r="K10" s="9"/>
      <c r="L10" s="9"/>
      <c r="M10" s="9"/>
      <c r="N10" s="9"/>
      <c r="O10" s="9"/>
    </row>
    <row r="11" spans="1:19" ht="16.5" customHeight="1" thickTop="1" thickBot="1">
      <c r="C11" s="15" t="s">
        <v>90</v>
      </c>
      <c r="D11" s="60">
        <f>ROUND(D9/24/1.0026,0)</f>
        <v>332552</v>
      </c>
      <c r="E11" s="61"/>
      <c r="F11" s="47" t="s">
        <v>88</v>
      </c>
      <c r="G11" s="48" t="s">
        <v>88</v>
      </c>
      <c r="H11" s="48" t="s">
        <v>88</v>
      </c>
      <c r="I11" s="48" t="s">
        <v>88</v>
      </c>
    </row>
    <row r="12" spans="1:19" ht="16.5" customHeight="1" thickTop="1" thickBot="1">
      <c r="C12" s="15" t="s">
        <v>91</v>
      </c>
      <c r="D12" s="62">
        <f>D9/D8</f>
        <v>0.11085067712835517</v>
      </c>
      <c r="E12" s="63"/>
      <c r="F12" s="50">
        <v>0</v>
      </c>
      <c r="G12" s="50">
        <v>0</v>
      </c>
      <c r="H12" s="50">
        <v>0</v>
      </c>
      <c r="I12" s="50">
        <v>0</v>
      </c>
      <c r="O12" s="39"/>
      <c r="P12" s="39"/>
      <c r="Q12" s="39"/>
      <c r="R12" s="39"/>
      <c r="S12" s="39"/>
    </row>
    <row r="13" spans="1:19" ht="20.25" customHeight="1" thickTop="1" thickBot="1">
      <c r="O13" s="38"/>
      <c r="P13" s="38"/>
      <c r="Q13" s="38"/>
      <c r="R13" s="38"/>
      <c r="S13" s="38"/>
    </row>
    <row r="14" spans="1:19" ht="41.25" thickTop="1" thickBot="1">
      <c r="C14" s="15" t="s">
        <v>92</v>
      </c>
      <c r="D14" s="44" t="s">
        <v>93</v>
      </c>
      <c r="E14" s="44" t="s">
        <v>94</v>
      </c>
      <c r="O14" s="38"/>
      <c r="P14" s="38"/>
      <c r="Q14" s="38"/>
      <c r="R14" s="38"/>
      <c r="S14" s="38"/>
    </row>
    <row r="15" spans="1:19" ht="14.25" thickTop="1" thickBot="1">
      <c r="C15" s="15" t="s">
        <v>95</v>
      </c>
      <c r="D15" s="16">
        <v>403.50238559999997</v>
      </c>
      <c r="E15" s="24">
        <v>0.16769000000000001</v>
      </c>
    </row>
    <row r="16" spans="1:19" ht="14.25" thickTop="1" thickBot="1">
      <c r="C16" s="15" t="s">
        <v>96</v>
      </c>
      <c r="D16" s="17" t="s">
        <v>88</v>
      </c>
      <c r="E16" s="17" t="s">
        <v>88</v>
      </c>
    </row>
    <row r="17" spans="3:12" ht="14.25" thickTop="1" thickBot="1"/>
    <row r="18" spans="3:12" ht="15.4" thickTop="1" thickBot="1">
      <c r="C18" s="27" t="s">
        <v>78</v>
      </c>
      <c r="D18" s="64" t="s">
        <v>97</v>
      </c>
      <c r="E18" s="64"/>
      <c r="L18" s="37"/>
    </row>
    <row r="19" spans="3:12" ht="16.5" customHeight="1" thickTop="1" thickBot="1">
      <c r="C19" s="14" t="s">
        <v>80</v>
      </c>
      <c r="D19" s="65" t="s">
        <v>81</v>
      </c>
      <c r="E19" s="65"/>
      <c r="F19" s="44" t="s">
        <v>82</v>
      </c>
      <c r="G19" s="44" t="s">
        <v>83</v>
      </c>
      <c r="H19" s="44" t="s">
        <v>84</v>
      </c>
      <c r="I19" s="44" t="s">
        <v>85</v>
      </c>
    </row>
    <row r="20" spans="3:12" ht="16.5" customHeight="1" thickTop="1" thickBot="1">
      <c r="C20" s="15" t="s">
        <v>86</v>
      </c>
      <c r="D20" s="60">
        <v>127936941</v>
      </c>
      <c r="E20" s="61"/>
      <c r="F20" s="49">
        <v>129936960</v>
      </c>
      <c r="G20" s="49">
        <v>129936960</v>
      </c>
      <c r="H20" s="47">
        <v>129936960</v>
      </c>
      <c r="I20" s="47">
        <v>129936960</v>
      </c>
    </row>
    <row r="21" spans="3:12" ht="16.5" customHeight="1" thickTop="1" thickBot="1">
      <c r="C21" s="15" t="s">
        <v>87</v>
      </c>
      <c r="D21" s="60">
        <v>2257750</v>
      </c>
      <c r="E21" s="61"/>
      <c r="F21" s="47" t="s">
        <v>88</v>
      </c>
      <c r="G21" s="48" t="s">
        <v>88</v>
      </c>
      <c r="H21" s="48" t="s">
        <v>88</v>
      </c>
      <c r="I21" s="48" t="s">
        <v>88</v>
      </c>
    </row>
    <row r="22" spans="3:12" ht="16.5" customHeight="1" thickTop="1" thickBot="1">
      <c r="C22" s="15" t="s">
        <v>89</v>
      </c>
      <c r="D22" s="60">
        <f>INT(D20/24/1.0026)</f>
        <v>5316881</v>
      </c>
      <c r="E22" s="61"/>
      <c r="F22" s="49">
        <f>INT(F20/24/1.0026)</f>
        <v>5400000</v>
      </c>
      <c r="G22" s="49">
        <f t="shared" ref="G22:I22" si="1">INT(G20/24/1.0026)</f>
        <v>5400000</v>
      </c>
      <c r="H22" s="49">
        <f t="shared" si="1"/>
        <v>5400000</v>
      </c>
      <c r="I22" s="47">
        <f t="shared" si="1"/>
        <v>5400000</v>
      </c>
    </row>
    <row r="23" spans="3:12" ht="16.5" customHeight="1" thickTop="1" thickBot="1">
      <c r="C23" s="15" t="s">
        <v>90</v>
      </c>
      <c r="D23" s="60">
        <f>ROUND(D21/24/1.0026,0)</f>
        <v>93829</v>
      </c>
      <c r="E23" s="61"/>
      <c r="F23" s="47" t="s">
        <v>88</v>
      </c>
      <c r="G23" s="48" t="s">
        <v>88</v>
      </c>
      <c r="H23" s="48" t="s">
        <v>88</v>
      </c>
      <c r="I23" s="48" t="s">
        <v>88</v>
      </c>
    </row>
    <row r="24" spans="3:12" ht="16.5" customHeight="1" thickTop="1" thickBot="1">
      <c r="C24" s="15" t="s">
        <v>91</v>
      </c>
      <c r="D24" s="62">
        <f>D23/D22</f>
        <v>1.7647376347147886E-2</v>
      </c>
      <c r="E24" s="63"/>
      <c r="F24" s="50">
        <v>0</v>
      </c>
      <c r="G24" s="50">
        <v>0</v>
      </c>
      <c r="H24" s="50">
        <v>0</v>
      </c>
      <c r="I24" s="50">
        <v>0</v>
      </c>
    </row>
    <row r="25" spans="3:12" ht="14.25" thickTop="1" thickBot="1"/>
    <row r="26" spans="3:12" ht="41.25" thickTop="1" thickBot="1">
      <c r="C26" s="15" t="s">
        <v>92</v>
      </c>
      <c r="D26" s="44" t="s">
        <v>93</v>
      </c>
      <c r="E26" s="44" t="s">
        <v>94</v>
      </c>
    </row>
    <row r="27" spans="3:12" ht="14.25" thickTop="1" thickBot="1">
      <c r="C27" s="15" t="s">
        <v>95</v>
      </c>
      <c r="D27" s="16">
        <v>591.24685535999993</v>
      </c>
      <c r="E27" s="24">
        <v>0.24571399999999999</v>
      </c>
    </row>
    <row r="28" spans="3:12" ht="14.25" thickTop="1" thickBot="1">
      <c r="C28" s="15" t="s">
        <v>96</v>
      </c>
      <c r="D28" s="17" t="s">
        <v>88</v>
      </c>
      <c r="E28" s="17" t="s">
        <v>88</v>
      </c>
    </row>
    <row r="29" spans="3:12" ht="13.9" thickTop="1"/>
  </sheetData>
  <mergeCells count="16">
    <mergeCell ref="D9:E9"/>
    <mergeCell ref="C1:I2"/>
    <mergeCell ref="C3:I4"/>
    <mergeCell ref="D6:E6"/>
    <mergeCell ref="D7:E7"/>
    <mergeCell ref="D8:E8"/>
    <mergeCell ref="D21:E21"/>
    <mergeCell ref="D22:E22"/>
    <mergeCell ref="D23:E23"/>
    <mergeCell ref="D24:E24"/>
    <mergeCell ref="D10:E10"/>
    <mergeCell ref="D11:E11"/>
    <mergeCell ref="D12:E12"/>
    <mergeCell ref="D18:E18"/>
    <mergeCell ref="D19:E19"/>
    <mergeCell ref="D20:E20"/>
  </mergeCells>
  <pageMargins left="0.70866141732283472" right="0.31496062992125984" top="1.3385826771653544" bottom="0.35433070866141736" header="0.31496062992125984" footer="0.31496062992125984"/>
  <pageSetup paperSize="8" scale="31" pageOrder="overThenDown" orientation="landscape" r:id="rId1"/>
  <headerFooter>
    <oddFooter>&amp;C&amp;"Verdana,Normal"&amp;9Las capacidades se expresan bajo las siguientes condiciones de referencia: [PCS a 0ºC; V(0ºC, 1.01325 bar)]. De acuerdo con el anexo J de la ISO 6976 el factor aplicado para convertir el PCS de 0ºC a 25ºC será 1/1.0026.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K66"/>
  <sheetViews>
    <sheetView showGridLines="0" zoomScale="90" zoomScaleNormal="90" workbookViewId="0">
      <selection sqref="A1:XFD1048576"/>
    </sheetView>
  </sheetViews>
  <sheetFormatPr baseColWidth="10" defaultColWidth="11.3984375" defaultRowHeight="14.25"/>
  <cols>
    <col min="3" max="3" width="75.3984375" customWidth="1"/>
    <col min="4" max="10" width="30.265625" customWidth="1"/>
    <col min="11" max="11" width="30.265625" style="9" customWidth="1"/>
    <col min="12" max="12" width="14.265625" style="9" bestFit="1" customWidth="1"/>
    <col min="13" max="14" width="11.3984375" style="9"/>
    <col min="15" max="15" width="16.3984375" style="9" bestFit="1" customWidth="1"/>
    <col min="16" max="17" width="11.3984375" style="9"/>
    <col min="18" max="18" width="16.3984375" style="9" bestFit="1" customWidth="1"/>
    <col min="19" max="16384" width="11.3984375" style="9"/>
  </cols>
  <sheetData>
    <row r="1" spans="3:11" s="9" customFormat="1" ht="19.5" customHeight="1">
      <c r="C1" s="59" t="s">
        <v>98</v>
      </c>
      <c r="D1" s="59"/>
      <c r="E1" s="59"/>
      <c r="F1" s="59"/>
      <c r="G1" s="59"/>
      <c r="H1" s="59"/>
      <c r="I1" s="59"/>
      <c r="J1" s="59"/>
      <c r="K1" s="59"/>
    </row>
    <row r="2" spans="3:11" s="9" customFormat="1" ht="29.25" customHeight="1">
      <c r="C2" s="59"/>
      <c r="D2" s="59"/>
      <c r="E2" s="59"/>
      <c r="F2" s="59"/>
      <c r="G2" s="59"/>
      <c r="H2" s="59"/>
      <c r="I2" s="59"/>
      <c r="J2" s="59"/>
      <c r="K2" s="59"/>
    </row>
    <row r="3" spans="3:11" s="9" customFormat="1" ht="14.25" customHeight="1">
      <c r="C3" s="67" t="s">
        <v>77</v>
      </c>
      <c r="D3" s="67"/>
      <c r="E3" s="67"/>
      <c r="F3" s="67"/>
      <c r="G3" s="67"/>
      <c r="H3" s="67"/>
      <c r="I3" s="67"/>
      <c r="J3" s="67"/>
      <c r="K3" s="67"/>
    </row>
    <row r="4" spans="3:11" s="9" customFormat="1" ht="14.25" customHeight="1">
      <c r="C4" s="67"/>
      <c r="D4" s="67"/>
      <c r="E4" s="67"/>
      <c r="F4" s="67"/>
      <c r="G4" s="67"/>
      <c r="H4" s="67"/>
      <c r="I4" s="67"/>
      <c r="J4" s="67"/>
      <c r="K4" s="67"/>
    </row>
    <row r="5" spans="3:11" s="9" customFormat="1" ht="13.5"/>
    <row r="6" spans="3:11" s="9" customFormat="1" ht="16.5" customHeight="1" thickBot="1">
      <c r="C6" s="13" t="s">
        <v>78</v>
      </c>
      <c r="D6" s="72" t="s">
        <v>79</v>
      </c>
      <c r="E6" s="72"/>
      <c r="F6" s="72"/>
      <c r="G6" s="72"/>
      <c r="H6" s="72"/>
      <c r="I6" s="72"/>
      <c r="J6" s="72"/>
      <c r="K6" s="73"/>
    </row>
    <row r="7" spans="3:11" s="9" customFormat="1" thickTop="1" thickBot="1">
      <c r="C7" s="14" t="s">
        <v>99</v>
      </c>
      <c r="D7" s="70" t="s">
        <v>100</v>
      </c>
      <c r="E7" s="71"/>
      <c r="F7" s="70" t="s">
        <v>101</v>
      </c>
      <c r="G7" s="71"/>
      <c r="H7" s="70" t="s">
        <v>102</v>
      </c>
      <c r="I7" s="71"/>
      <c r="J7" s="70" t="s">
        <v>103</v>
      </c>
      <c r="K7" s="71"/>
    </row>
    <row r="8" spans="3:11" s="9" customFormat="1" thickTop="1" thickBot="1">
      <c r="C8" s="15" t="s">
        <v>86</v>
      </c>
      <c r="D8" s="68">
        <v>72207989</v>
      </c>
      <c r="E8" s="69"/>
      <c r="F8" s="68">
        <v>72207989</v>
      </c>
      <c r="G8" s="69"/>
      <c r="H8" s="68">
        <v>72207989</v>
      </c>
      <c r="I8" s="69"/>
      <c r="J8" s="68">
        <v>72207989</v>
      </c>
      <c r="K8" s="69"/>
    </row>
    <row r="9" spans="3:11" s="9" customFormat="1" thickTop="1" thickBot="1">
      <c r="C9" s="15" t="s">
        <v>87</v>
      </c>
      <c r="F9" s="68">
        <v>0</v>
      </c>
      <c r="G9" s="69"/>
      <c r="H9" s="68">
        <v>0</v>
      </c>
      <c r="I9" s="69"/>
      <c r="J9" s="68">
        <v>0</v>
      </c>
      <c r="K9" s="69"/>
    </row>
    <row r="10" spans="3:11" s="9" customFormat="1" thickTop="1" thickBot="1">
      <c r="C10" s="15" t="s">
        <v>89</v>
      </c>
      <c r="D10" s="68">
        <f t="shared" ref="D10" si="0">D8/1.0026/24</f>
        <v>3000863.9620320499</v>
      </c>
      <c r="E10" s="69"/>
      <c r="F10" s="68">
        <f t="shared" ref="F10" si="1">F8/1.0026/24</f>
        <v>3000863.9620320499</v>
      </c>
      <c r="G10" s="69"/>
      <c r="H10" s="68">
        <f>H8/1.0026/24</f>
        <v>3000863.9620320499</v>
      </c>
      <c r="I10" s="69"/>
      <c r="J10" s="68">
        <f>J8/1.0026/24</f>
        <v>3000863.9620320499</v>
      </c>
      <c r="K10" s="69"/>
    </row>
    <row r="11" spans="3:11" s="9" customFormat="1" thickTop="1" thickBot="1">
      <c r="C11" s="15" t="s">
        <v>90</v>
      </c>
      <c r="D11" s="68"/>
      <c r="E11" s="69"/>
      <c r="F11" s="68">
        <f t="shared" ref="F11" si="2">F9/24/1.0026</f>
        <v>0</v>
      </c>
      <c r="G11" s="69"/>
      <c r="H11" s="68">
        <f>H9/24/1.0026</f>
        <v>0</v>
      </c>
      <c r="I11" s="69"/>
      <c r="J11" s="68">
        <f>J9/24/1.0026</f>
        <v>0</v>
      </c>
      <c r="K11" s="69"/>
    </row>
    <row r="12" spans="3:11" s="9" customFormat="1" thickTop="1" thickBot="1">
      <c r="C12" s="15" t="s">
        <v>91</v>
      </c>
      <c r="D12" s="74">
        <f>D11/D10</f>
        <v>0</v>
      </c>
      <c r="E12" s="75"/>
      <c r="F12" s="62">
        <f t="shared" ref="F12" si="3">F11/F10</f>
        <v>0</v>
      </c>
      <c r="G12" s="63"/>
      <c r="H12" s="62">
        <f t="shared" ref="H12" si="4">H11/H10</f>
        <v>0</v>
      </c>
      <c r="I12" s="63"/>
      <c r="J12" s="62">
        <f t="shared" ref="J12" si="5">J11/J10</f>
        <v>0</v>
      </c>
      <c r="K12" s="63"/>
    </row>
    <row r="13" spans="3:11" s="9" customFormat="1" ht="14.65" thickTop="1">
      <c r="C13"/>
    </row>
    <row r="14" spans="3:11" s="9" customFormat="1" ht="14.65" thickBot="1">
      <c r="C14"/>
      <c r="D14"/>
      <c r="E14"/>
      <c r="F14"/>
      <c r="G14"/>
      <c r="H14"/>
      <c r="I14"/>
      <c r="K14" s="11"/>
    </row>
    <row r="15" spans="3:11" s="9" customFormat="1" ht="15" thickTop="1" thickBot="1">
      <c r="C15"/>
      <c r="D15" s="70" t="s">
        <v>100</v>
      </c>
      <c r="E15" s="71"/>
      <c r="F15" s="70" t="s">
        <v>101</v>
      </c>
      <c r="G15" s="71"/>
      <c r="H15" s="70" t="s">
        <v>102</v>
      </c>
      <c r="I15" s="71"/>
      <c r="J15" s="70" t="s">
        <v>103</v>
      </c>
      <c r="K15" s="71"/>
    </row>
    <row r="16" spans="3:11" s="9" customFormat="1" ht="41.25" thickTop="1" thickBot="1">
      <c r="C16" s="15" t="s">
        <v>92</v>
      </c>
      <c r="D16" s="44" t="s">
        <v>104</v>
      </c>
      <c r="E16" s="44" t="s">
        <v>105</v>
      </c>
      <c r="F16" s="44" t="s">
        <v>104</v>
      </c>
      <c r="G16" s="44" t="s">
        <v>105</v>
      </c>
      <c r="H16" s="44" t="s">
        <v>104</v>
      </c>
      <c r="I16" s="44" t="s">
        <v>105</v>
      </c>
      <c r="J16" s="44" t="s">
        <v>104</v>
      </c>
      <c r="K16" s="44" t="s">
        <v>105</v>
      </c>
    </row>
    <row r="17" spans="3:11" s="9" customFormat="1" thickTop="1" thickBot="1">
      <c r="C17" s="15" t="s">
        <v>106</v>
      </c>
      <c r="D17" s="22">
        <f>J17</f>
        <v>122.04565306915069</v>
      </c>
      <c r="E17" s="24">
        <f>D17/100/24*365/92/1.0026</f>
        <v>0.20122799999999999</v>
      </c>
      <c r="F17" s="22">
        <v>119.39248669808219</v>
      </c>
      <c r="G17" s="24">
        <f>F17/100/24*365/90/1.0026</f>
        <v>0.20122800000000005</v>
      </c>
      <c r="H17" s="22">
        <v>120.71906988361643</v>
      </c>
      <c r="I17" s="24">
        <f>H17/100/24*365/91/1.0026</f>
        <v>0.20122799999999999</v>
      </c>
      <c r="J17" s="22">
        <v>122.04565306915069</v>
      </c>
      <c r="K17" s="24">
        <f>J17/100/24*365/92/1.0026</f>
        <v>0.20122799999999999</v>
      </c>
    </row>
    <row r="18" spans="3:11" s="9" customFormat="1" thickTop="1" thickBot="1">
      <c r="C18" s="15" t="s">
        <v>107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</row>
    <row r="19" spans="3:11" s="9" customFormat="1" ht="13.9" thickTop="1"/>
    <row r="20" spans="3:11" s="9" customFormat="1" ht="13.5"/>
    <row r="21" spans="3:11" s="9" customFormat="1" ht="16.5" customHeight="1">
      <c r="C21"/>
    </row>
    <row r="22" spans="3:11" s="9" customFormat="1" ht="16.5" customHeight="1" thickBot="1">
      <c r="C22" s="13" t="s">
        <v>78</v>
      </c>
      <c r="D22" s="72" t="s">
        <v>97</v>
      </c>
      <c r="E22" s="72"/>
      <c r="F22" s="72"/>
      <c r="G22" s="72"/>
      <c r="H22" s="72"/>
      <c r="I22" s="72"/>
      <c r="J22" s="72"/>
      <c r="K22" s="73"/>
    </row>
    <row r="23" spans="3:11" s="9" customFormat="1" thickTop="1" thickBot="1">
      <c r="C23" s="14" t="s">
        <v>99</v>
      </c>
      <c r="D23" s="70" t="s">
        <v>100</v>
      </c>
      <c r="E23" s="71"/>
      <c r="F23" s="70" t="s">
        <v>101</v>
      </c>
      <c r="G23" s="71"/>
      <c r="H23" s="70" t="s">
        <v>102</v>
      </c>
      <c r="I23" s="71"/>
      <c r="J23" s="70" t="s">
        <v>103</v>
      </c>
      <c r="K23" s="71"/>
    </row>
    <row r="24" spans="3:11" s="9" customFormat="1" thickTop="1" thickBot="1">
      <c r="C24" s="15" t="s">
        <v>86</v>
      </c>
      <c r="D24" s="68">
        <v>140116630</v>
      </c>
      <c r="E24" s="69"/>
      <c r="F24" s="68">
        <v>140116630</v>
      </c>
      <c r="G24" s="69"/>
      <c r="H24" s="68">
        <v>142116649</v>
      </c>
      <c r="I24" s="69"/>
      <c r="J24" s="68">
        <v>142116649</v>
      </c>
      <c r="K24" s="69"/>
    </row>
    <row r="25" spans="3:11" s="9" customFormat="1" thickTop="1" thickBot="1">
      <c r="C25" s="15" t="s">
        <v>87</v>
      </c>
      <c r="D25" s="68">
        <v>148946</v>
      </c>
      <c r="E25" s="69"/>
      <c r="F25" s="68">
        <v>0</v>
      </c>
      <c r="G25" s="69"/>
      <c r="H25" s="68">
        <v>0</v>
      </c>
      <c r="I25" s="69"/>
      <c r="J25" s="68">
        <v>0</v>
      </c>
      <c r="K25" s="69"/>
    </row>
    <row r="26" spans="3:11" s="9" customFormat="1" thickTop="1" thickBot="1">
      <c r="C26" s="15" t="s">
        <v>89</v>
      </c>
      <c r="D26" s="68">
        <f t="shared" ref="D26:F26" si="6">D24/1.0026/24</f>
        <v>5823052.9789214721</v>
      </c>
      <c r="E26" s="69"/>
      <c r="F26" s="68">
        <f t="shared" si="6"/>
        <v>5823052.9789214721</v>
      </c>
      <c r="G26" s="69"/>
      <c r="H26" s="68">
        <f t="shared" ref="H26" si="7">H24/1.0026/24</f>
        <v>5906170.9970742734</v>
      </c>
      <c r="I26" s="69"/>
      <c r="J26" s="68">
        <f t="shared" ref="J26" si="8">J24/1.0026/24</f>
        <v>5906170.9970742734</v>
      </c>
      <c r="K26" s="69"/>
    </row>
    <row r="27" spans="3:11" s="9" customFormat="1" thickTop="1" thickBot="1">
      <c r="C27" s="15" t="s">
        <v>90</v>
      </c>
      <c r="D27" s="68">
        <f>D25/24/1.0026</f>
        <v>6189.9893609947467</v>
      </c>
      <c r="E27" s="69"/>
      <c r="F27" s="68">
        <f t="shared" ref="F27" si="9">F25/24/1.0026</f>
        <v>0</v>
      </c>
      <c r="G27" s="69"/>
      <c r="H27" s="68">
        <f t="shared" ref="H27" si="10">H25/24/1.0026</f>
        <v>0</v>
      </c>
      <c r="I27" s="69"/>
      <c r="J27" s="68">
        <f t="shared" ref="J27" si="11">J25/24/1.0026</f>
        <v>0</v>
      </c>
      <c r="K27" s="69"/>
    </row>
    <row r="28" spans="3:11" s="9" customFormat="1" thickTop="1" thickBot="1">
      <c r="C28" s="15" t="s">
        <v>91</v>
      </c>
      <c r="D28" s="62">
        <f>D27/D26</f>
        <v>1.0630144330476686E-3</v>
      </c>
      <c r="E28" s="63"/>
      <c r="F28" s="62">
        <f t="shared" ref="F28" si="12">F27/F26</f>
        <v>0</v>
      </c>
      <c r="G28" s="63"/>
      <c r="H28" s="62">
        <f t="shared" ref="H28" si="13">H27/H26</f>
        <v>0</v>
      </c>
      <c r="I28" s="63"/>
      <c r="J28" s="62">
        <f t="shared" ref="J28" si="14">J27/J26</f>
        <v>0</v>
      </c>
      <c r="K28" s="63"/>
    </row>
    <row r="29" spans="3:11" s="9" customFormat="1" ht="14.65" thickTop="1">
      <c r="C29"/>
    </row>
    <row r="30" spans="3:11" s="9" customFormat="1" ht="13.9" thickBot="1"/>
    <row r="31" spans="3:11" s="9" customFormat="1" thickTop="1" thickBot="1">
      <c r="D31" s="70" t="s">
        <v>100</v>
      </c>
      <c r="E31" s="71"/>
      <c r="F31" s="70" t="s">
        <v>101</v>
      </c>
      <c r="G31" s="71"/>
      <c r="H31" s="70" t="s">
        <v>102</v>
      </c>
      <c r="I31" s="71"/>
      <c r="J31" s="70" t="s">
        <v>103</v>
      </c>
      <c r="K31" s="71"/>
    </row>
    <row r="32" spans="3:11" s="9" customFormat="1" ht="41.25" thickTop="1" thickBot="1">
      <c r="C32" s="15" t="s">
        <v>92</v>
      </c>
      <c r="D32" s="44" t="s">
        <v>104</v>
      </c>
      <c r="E32" s="44" t="s">
        <v>105</v>
      </c>
      <c r="F32" s="44" t="s">
        <v>104</v>
      </c>
      <c r="G32" s="44" t="s">
        <v>105</v>
      </c>
      <c r="H32" s="44" t="s">
        <v>104</v>
      </c>
      <c r="I32" s="44" t="s">
        <v>105</v>
      </c>
      <c r="J32" s="44" t="s">
        <v>104</v>
      </c>
      <c r="K32" s="44" t="s">
        <v>105</v>
      </c>
    </row>
    <row r="33" spans="1:11" thickTop="1" thickBot="1">
      <c r="A33" s="9"/>
      <c r="B33" s="9"/>
      <c r="C33" s="15" t="s">
        <v>106</v>
      </c>
      <c r="D33" s="22">
        <f>J33</f>
        <v>178.83192556642192</v>
      </c>
      <c r="E33" s="24">
        <f>D33/100/24*365/92/1.0026</f>
        <v>0.29485680000000003</v>
      </c>
      <c r="F33" s="22">
        <v>174.94427501063012</v>
      </c>
      <c r="G33" s="24">
        <f>F33/100/24*365/90/1.0026</f>
        <v>0.29485679999999997</v>
      </c>
      <c r="H33" s="22">
        <v>176.88810028852598</v>
      </c>
      <c r="I33" s="24">
        <f>H33/100/24*365/91/1.0026</f>
        <v>0.29485679999999997</v>
      </c>
      <c r="J33" s="22">
        <v>178.83192556642192</v>
      </c>
      <c r="K33" s="24">
        <f>J33/100/24*365/92/1.0026</f>
        <v>0.29485680000000003</v>
      </c>
    </row>
    <row r="34" spans="1:11" thickTop="1" thickBot="1">
      <c r="A34" s="9"/>
      <c r="B34" s="9"/>
      <c r="C34" s="15" t="s">
        <v>107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</row>
    <row r="35" spans="1:11" ht="14.65" thickTop="1">
      <c r="A35" s="9"/>
      <c r="B35" s="9"/>
      <c r="D35" s="9"/>
      <c r="E35" s="9"/>
      <c r="F35" s="9"/>
      <c r="G35" s="9"/>
      <c r="H35" s="9"/>
      <c r="I35" s="9"/>
      <c r="J35" s="9"/>
    </row>
    <row r="36" spans="1:11" ht="13.5">
      <c r="A36" s="9"/>
      <c r="B36" s="9"/>
      <c r="C36" s="9"/>
      <c r="D36" s="9"/>
      <c r="E36" s="9"/>
      <c r="F36" s="9"/>
      <c r="G36" s="9"/>
      <c r="H36" s="9"/>
      <c r="I36" s="9"/>
      <c r="J36" s="9"/>
    </row>
    <row r="37" spans="1:11" ht="13.5">
      <c r="A37" s="9"/>
      <c r="B37" s="9"/>
      <c r="C37" s="9"/>
      <c r="D37" s="9"/>
      <c r="E37" s="9"/>
      <c r="F37" s="9"/>
      <c r="G37" s="9"/>
      <c r="H37" s="9"/>
      <c r="I37" s="9"/>
      <c r="J37" s="9"/>
    </row>
    <row r="38" spans="1:11" ht="13.5">
      <c r="A38" s="9"/>
      <c r="B38" s="9"/>
      <c r="C38" s="9"/>
      <c r="D38" s="9"/>
      <c r="E38" s="9"/>
      <c r="F38" s="9"/>
      <c r="G38" s="9"/>
      <c r="H38" s="9"/>
      <c r="I38" s="9"/>
      <c r="J38" s="9"/>
    </row>
    <row r="39" spans="1:11" ht="13.5">
      <c r="A39" s="9"/>
      <c r="B39" s="9"/>
      <c r="C39" s="9"/>
      <c r="D39" s="9"/>
      <c r="E39" s="9"/>
      <c r="F39" s="9"/>
      <c r="G39" s="9"/>
      <c r="H39" s="9"/>
      <c r="I39" s="9"/>
      <c r="J39" s="9"/>
    </row>
    <row r="40" spans="1:11" ht="13.5">
      <c r="A40" s="9"/>
      <c r="B40" s="9"/>
      <c r="C40" s="9"/>
      <c r="D40" s="9"/>
      <c r="E40" s="9"/>
      <c r="F40" s="9"/>
      <c r="G40" s="9"/>
      <c r="H40" s="9"/>
      <c r="I40" s="9"/>
      <c r="J40" s="9"/>
    </row>
    <row r="41" spans="1:11" ht="13.5">
      <c r="A41" s="9"/>
      <c r="B41" s="9"/>
      <c r="C41" s="9"/>
      <c r="D41" s="9"/>
      <c r="E41" s="9"/>
      <c r="F41" s="9"/>
      <c r="G41" s="9"/>
      <c r="H41" s="9"/>
      <c r="I41" s="9"/>
      <c r="J41" s="9"/>
    </row>
    <row r="42" spans="1:11" ht="13.5">
      <c r="A42" s="9"/>
      <c r="B42" s="9"/>
      <c r="C42" s="9"/>
      <c r="D42" s="9"/>
      <c r="E42" s="9"/>
      <c r="F42" s="9"/>
      <c r="G42" s="9"/>
      <c r="H42" s="9"/>
      <c r="I42" s="9"/>
      <c r="J42" s="9"/>
    </row>
    <row r="43" spans="1:11" ht="13.5">
      <c r="A43" s="9"/>
      <c r="B43" s="9"/>
      <c r="C43" s="9"/>
      <c r="D43" s="9"/>
      <c r="E43" s="9"/>
      <c r="F43" s="9"/>
      <c r="G43" s="9"/>
      <c r="H43" s="9"/>
      <c r="I43" s="9"/>
      <c r="J43" s="9"/>
    </row>
    <row r="44" spans="1:11" ht="13.5">
      <c r="A44" s="9"/>
      <c r="B44" s="9"/>
      <c r="C44" s="9"/>
      <c r="D44" s="9"/>
      <c r="E44" s="9"/>
      <c r="F44" s="9"/>
      <c r="G44" s="9"/>
      <c r="H44" s="9"/>
      <c r="I44" s="9"/>
      <c r="J44" s="9"/>
    </row>
    <row r="45" spans="1:11" ht="13.5">
      <c r="A45" s="9"/>
      <c r="B45" s="9"/>
      <c r="C45" s="9"/>
      <c r="D45" s="9"/>
      <c r="E45" s="9"/>
      <c r="F45" s="9"/>
      <c r="G45" s="9"/>
      <c r="H45" s="9"/>
      <c r="I45" s="9"/>
      <c r="J45" s="9"/>
    </row>
    <row r="46" spans="1:11" ht="13.5">
      <c r="A46" s="9"/>
      <c r="B46" s="9"/>
      <c r="C46" s="9"/>
      <c r="D46" s="9"/>
      <c r="E46" s="9"/>
      <c r="F46" s="9"/>
      <c r="G46" s="9"/>
      <c r="H46" s="9"/>
      <c r="I46" s="9"/>
      <c r="J46" s="9"/>
    </row>
    <row r="47" spans="1:11" ht="13.5">
      <c r="A47" s="9"/>
      <c r="B47" s="9"/>
      <c r="C47" s="9"/>
      <c r="D47" s="9"/>
      <c r="E47" s="9"/>
      <c r="F47" s="9"/>
      <c r="G47" s="9"/>
      <c r="H47" s="9"/>
      <c r="I47" s="9"/>
      <c r="J47" s="9"/>
    </row>
    <row r="48" spans="1:11" ht="13.5">
      <c r="A48" s="9"/>
      <c r="B48" s="9"/>
      <c r="C48" s="9"/>
      <c r="D48" s="9"/>
      <c r="E48" s="9"/>
      <c r="F48" s="9"/>
      <c r="G48" s="9"/>
      <c r="H48" s="9"/>
      <c r="I48" s="9"/>
      <c r="J48" s="9"/>
    </row>
    <row r="49" s="9" customFormat="1" ht="13.5"/>
    <row r="50" s="9" customFormat="1" ht="13.5"/>
    <row r="51" s="9" customFormat="1" ht="13.5"/>
    <row r="52" s="9" customFormat="1" ht="13.5"/>
    <row r="53" s="9" customFormat="1" ht="13.5"/>
    <row r="54" s="9" customFormat="1" ht="13.5"/>
    <row r="55" s="9" customFormat="1" ht="13.5"/>
    <row r="56" s="9" customFormat="1" ht="13.5"/>
    <row r="57" s="9" customFormat="1" ht="13.5"/>
    <row r="58" s="9" customFormat="1" ht="13.5"/>
    <row r="59" s="9" customFormat="1" ht="13.5"/>
    <row r="60" s="9" customFormat="1" ht="13.5"/>
    <row r="61" s="9" customFormat="1" ht="13.5"/>
    <row r="62" s="9" customFormat="1" ht="13.5"/>
    <row r="63" s="9" customFormat="1" ht="13.5"/>
    <row r="64" s="9" customFormat="1" ht="13.5"/>
    <row r="65" s="9" customFormat="1" ht="13.5"/>
    <row r="66" s="9" customFormat="1" ht="13.5"/>
  </sheetData>
  <mergeCells count="59">
    <mergeCell ref="D8:E8"/>
    <mergeCell ref="F8:G8"/>
    <mergeCell ref="H8:I8"/>
    <mergeCell ref="J8:K8"/>
    <mergeCell ref="C1:K2"/>
    <mergeCell ref="C3:K4"/>
    <mergeCell ref="D6:K6"/>
    <mergeCell ref="D7:E7"/>
    <mergeCell ref="F7:G7"/>
    <mergeCell ref="H7:I7"/>
    <mergeCell ref="J7:K7"/>
    <mergeCell ref="D11:E11"/>
    <mergeCell ref="F11:G11"/>
    <mergeCell ref="H11:I11"/>
    <mergeCell ref="J11:K11"/>
    <mergeCell ref="D15:E15"/>
    <mergeCell ref="F15:G15"/>
    <mergeCell ref="H15:I15"/>
    <mergeCell ref="J15:K15"/>
    <mergeCell ref="D12:E12"/>
    <mergeCell ref="F12:G12"/>
    <mergeCell ref="H12:I12"/>
    <mergeCell ref="J12:K12"/>
    <mergeCell ref="F9:G9"/>
    <mergeCell ref="H9:I9"/>
    <mergeCell ref="J9:K9"/>
    <mergeCell ref="D10:E10"/>
    <mergeCell ref="F10:G10"/>
    <mergeCell ref="H10:I10"/>
    <mergeCell ref="J10:K10"/>
    <mergeCell ref="J23:K23"/>
    <mergeCell ref="D22:K22"/>
    <mergeCell ref="D23:E23"/>
    <mergeCell ref="F23:G23"/>
    <mergeCell ref="H23:I23"/>
    <mergeCell ref="F25:G25"/>
    <mergeCell ref="H25:I25"/>
    <mergeCell ref="J25:K25"/>
    <mergeCell ref="D24:E24"/>
    <mergeCell ref="F24:G24"/>
    <mergeCell ref="H24:I24"/>
    <mergeCell ref="J24:K24"/>
    <mergeCell ref="D25:E25"/>
    <mergeCell ref="D26:E26"/>
    <mergeCell ref="F26:G26"/>
    <mergeCell ref="H26:I26"/>
    <mergeCell ref="J26:K26"/>
    <mergeCell ref="D31:E31"/>
    <mergeCell ref="F31:G31"/>
    <mergeCell ref="H31:I31"/>
    <mergeCell ref="J31:K31"/>
    <mergeCell ref="D27:E27"/>
    <mergeCell ref="F27:G27"/>
    <mergeCell ref="H27:I27"/>
    <mergeCell ref="J27:K27"/>
    <mergeCell ref="D28:E28"/>
    <mergeCell ref="F28:G28"/>
    <mergeCell ref="H28:I28"/>
    <mergeCell ref="J28:K28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C1:M156"/>
  <sheetViews>
    <sheetView showGridLines="0" zoomScale="85" zoomScaleNormal="85" workbookViewId="0">
      <selection sqref="A1:XFD1048576"/>
    </sheetView>
  </sheetViews>
  <sheetFormatPr baseColWidth="10" defaultColWidth="11.3984375" defaultRowHeight="14.25"/>
  <cols>
    <col min="1" max="2" width="7.3984375" customWidth="1"/>
    <col min="3" max="3" width="78.59765625" bestFit="1" customWidth="1"/>
    <col min="4" max="4" width="43" style="43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66" t="s">
        <v>108</v>
      </c>
      <c r="D1" s="66"/>
      <c r="E1" s="66"/>
      <c r="F1" s="66"/>
      <c r="G1" s="66"/>
      <c r="H1" s="66"/>
      <c r="I1" s="66"/>
      <c r="J1" s="66"/>
      <c r="K1" s="66"/>
    </row>
    <row r="2" spans="3:13" ht="30" customHeight="1">
      <c r="C2" s="66"/>
      <c r="D2" s="66"/>
      <c r="E2" s="66"/>
      <c r="F2" s="66"/>
      <c r="G2" s="66"/>
      <c r="H2" s="66"/>
      <c r="I2" s="66"/>
      <c r="J2" s="66"/>
      <c r="K2" s="66"/>
    </row>
    <row r="3" spans="3:13" ht="15" customHeight="1">
      <c r="C3" s="67" t="s">
        <v>77</v>
      </c>
      <c r="D3" s="67"/>
      <c r="E3" s="67"/>
      <c r="F3" s="67"/>
      <c r="G3" s="67"/>
      <c r="H3" s="67"/>
      <c r="I3" s="67"/>
      <c r="J3" s="67"/>
      <c r="K3" s="67"/>
    </row>
    <row r="4" spans="3:13" ht="15" customHeight="1">
      <c r="C4" s="67"/>
      <c r="D4" s="67"/>
      <c r="E4" s="67"/>
      <c r="F4" s="67"/>
      <c r="G4" s="67"/>
      <c r="H4" s="67"/>
      <c r="I4" s="67"/>
      <c r="J4" s="67"/>
      <c r="K4" s="67"/>
    </row>
    <row r="5" spans="3:13" ht="14.65" thickBot="1">
      <c r="C5" s="9"/>
      <c r="D5" s="42"/>
      <c r="E5" s="9"/>
      <c r="F5" s="9"/>
      <c r="G5" s="9"/>
      <c r="H5" s="9"/>
      <c r="I5" s="9"/>
      <c r="J5" s="9"/>
      <c r="K5" s="9"/>
    </row>
    <row r="6" spans="3:13" ht="16.5" customHeight="1" thickTop="1" thickBot="1">
      <c r="C6" s="13" t="s">
        <v>78</v>
      </c>
      <c r="D6" s="64" t="s">
        <v>79</v>
      </c>
      <c r="E6" s="64"/>
      <c r="F6" s="10"/>
      <c r="G6" s="10"/>
      <c r="H6" s="9"/>
      <c r="I6" s="9"/>
      <c r="J6" s="9"/>
      <c r="K6" s="9"/>
    </row>
    <row r="7" spans="3:13" ht="15" thickTop="1" thickBot="1">
      <c r="C7" s="14" t="s">
        <v>109</v>
      </c>
      <c r="D7" s="65" t="s">
        <v>110</v>
      </c>
      <c r="E7" s="65"/>
      <c r="F7" s="9"/>
      <c r="G7" s="76"/>
      <c r="H7" s="76"/>
      <c r="I7" s="9"/>
      <c r="J7" s="9"/>
      <c r="K7" s="9"/>
    </row>
    <row r="8" spans="3:13" ht="15" thickTop="1" thickBot="1">
      <c r="C8" s="15" t="s">
        <v>86</v>
      </c>
      <c r="D8" s="77">
        <v>72207989</v>
      </c>
      <c r="E8" s="78"/>
      <c r="F8" s="11"/>
      <c r="G8" s="9"/>
      <c r="H8" s="9"/>
      <c r="I8" s="9"/>
      <c r="J8" s="9"/>
      <c r="K8" s="9"/>
    </row>
    <row r="9" spans="3:13" ht="15" thickTop="1" thickBot="1">
      <c r="C9" s="15" t="s">
        <v>87</v>
      </c>
      <c r="D9" s="77">
        <v>0</v>
      </c>
      <c r="E9" s="78"/>
      <c r="F9" s="9"/>
      <c r="H9" s="9"/>
      <c r="I9" s="9"/>
      <c r="J9" s="9"/>
      <c r="K9" s="9"/>
    </row>
    <row r="10" spans="3:13" ht="15" thickTop="1" thickBot="1">
      <c r="C10" s="15" t="s">
        <v>89</v>
      </c>
      <c r="D10" s="77">
        <f>ROUND(D8/24/1.0026,0)</f>
        <v>3000864</v>
      </c>
      <c r="E10" s="78"/>
      <c r="F10" s="9"/>
      <c r="G10" s="9"/>
      <c r="H10" s="9"/>
      <c r="I10" s="9"/>
      <c r="J10" s="9"/>
      <c r="K10" s="9"/>
    </row>
    <row r="11" spans="3:13" ht="15" thickTop="1" thickBot="1">
      <c r="C11" s="15" t="s">
        <v>90</v>
      </c>
      <c r="D11" s="77">
        <f>ROUND(D9/24/1.0026,0)</f>
        <v>0</v>
      </c>
      <c r="E11" s="78"/>
      <c r="F11" s="9"/>
      <c r="G11" s="9"/>
      <c r="H11" s="9"/>
      <c r="I11" s="9"/>
      <c r="J11" s="9"/>
      <c r="K11" s="9"/>
    </row>
    <row r="12" spans="3:13" ht="15" thickTop="1" thickBot="1">
      <c r="C12" s="15" t="s">
        <v>91</v>
      </c>
      <c r="D12" s="62">
        <f>D11/D10</f>
        <v>0</v>
      </c>
      <c r="E12" s="63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92</v>
      </c>
      <c r="D14" s="44" t="s">
        <v>111</v>
      </c>
      <c r="E14" s="44" t="s">
        <v>94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112</v>
      </c>
      <c r="D15" s="51">
        <v>43.113953529863011</v>
      </c>
      <c r="E15" s="24">
        <f>D15/100/24*365/31/1.0026</f>
        <v>0.21096483870967742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113</v>
      </c>
      <c r="D16" s="16">
        <v>0</v>
      </c>
      <c r="E16" s="17"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6.5" customHeight="1" thickTop="1" thickBot="1">
      <c r="C18" s="13" t="s">
        <v>78</v>
      </c>
      <c r="D18" s="64" t="s">
        <v>97</v>
      </c>
      <c r="E18" s="64"/>
      <c r="F18" s="9"/>
      <c r="G18" s="9"/>
      <c r="H18" s="9"/>
      <c r="I18" s="9"/>
      <c r="J18" s="9"/>
      <c r="K18" s="9"/>
    </row>
    <row r="19" spans="3:11" ht="15" thickTop="1" thickBot="1">
      <c r="C19" s="14" t="s">
        <v>109</v>
      </c>
      <c r="D19" s="65" t="s">
        <v>110</v>
      </c>
      <c r="E19" s="65"/>
      <c r="F19" s="9"/>
      <c r="G19" s="9"/>
      <c r="H19" s="9"/>
      <c r="I19" s="9"/>
      <c r="J19" s="9"/>
      <c r="K19" s="9"/>
    </row>
    <row r="20" spans="3:11" ht="15" thickTop="1" thickBot="1">
      <c r="C20" s="15" t="s">
        <v>86</v>
      </c>
      <c r="D20" s="77">
        <v>139967684</v>
      </c>
      <c r="E20" s="78"/>
      <c r="F20" s="11"/>
      <c r="G20" s="9"/>
      <c r="H20" s="9"/>
      <c r="I20" s="9"/>
      <c r="J20" s="9"/>
      <c r="K20" s="9"/>
    </row>
    <row r="21" spans="3:11" ht="15" thickTop="1" thickBot="1">
      <c r="C21" s="15" t="s">
        <v>87</v>
      </c>
      <c r="D21" s="68">
        <v>14247851</v>
      </c>
      <c r="E21" s="69"/>
      <c r="F21" s="9"/>
      <c r="G21" s="11"/>
      <c r="H21" s="9"/>
      <c r="I21" s="9"/>
      <c r="J21" s="9"/>
      <c r="K21" s="9"/>
    </row>
    <row r="22" spans="3:11" ht="15" thickTop="1" thickBot="1">
      <c r="C22" s="15" t="s">
        <v>89</v>
      </c>
      <c r="D22" s="68">
        <f>ROUND(D20/24/1.0026,0)</f>
        <v>5816863</v>
      </c>
      <c r="E22" s="69"/>
      <c r="F22" s="9"/>
      <c r="G22" s="9"/>
      <c r="H22" s="9"/>
      <c r="I22" s="9"/>
      <c r="J22" s="9"/>
      <c r="K22" s="9"/>
    </row>
    <row r="23" spans="3:11" ht="15" thickTop="1" thickBot="1">
      <c r="C23" s="15" t="s">
        <v>90</v>
      </c>
      <c r="D23" s="68">
        <f>ROUND(D21/24/1.0026,0)</f>
        <v>592121</v>
      </c>
      <c r="E23" s="69"/>
      <c r="F23" s="9"/>
      <c r="G23" s="9"/>
      <c r="H23" s="9"/>
      <c r="I23" s="9"/>
      <c r="J23" s="9"/>
      <c r="K23" s="9"/>
    </row>
    <row r="24" spans="3:11" ht="15" thickTop="1" thickBot="1">
      <c r="C24" s="15" t="s">
        <v>91</v>
      </c>
      <c r="D24" s="62">
        <f>D23/D22</f>
        <v>0.10179387068253112</v>
      </c>
      <c r="E24" s="63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92</v>
      </c>
      <c r="D26" s="44" t="s">
        <v>111</v>
      </c>
      <c r="E26" s="44" t="s">
        <v>114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112</v>
      </c>
      <c r="D27" s="17">
        <v>63.174321531616442</v>
      </c>
      <c r="E27" s="24">
        <f>D27/100/24*365/31/1.0026</f>
        <v>0.309124064516129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113</v>
      </c>
      <c r="D28" s="16">
        <v>0</v>
      </c>
      <c r="E28" s="23">
        <v>0</v>
      </c>
      <c r="F28" s="9"/>
      <c r="G28" s="9"/>
      <c r="H28" s="9"/>
      <c r="I28" s="9"/>
      <c r="J28" s="9"/>
      <c r="K28" s="9"/>
    </row>
    <row r="29" spans="3:11" ht="14.65" thickTop="1">
      <c r="F29" s="9"/>
      <c r="G29" s="9"/>
      <c r="H29" s="9"/>
      <c r="I29" s="9"/>
      <c r="J29" s="9"/>
      <c r="K29" s="9"/>
    </row>
    <row r="30" spans="3:11">
      <c r="D30" s="79"/>
      <c r="E30" s="79"/>
      <c r="F30" s="9"/>
      <c r="G30" s="9"/>
      <c r="H30" s="9"/>
      <c r="I30" s="9"/>
      <c r="J30" s="9"/>
      <c r="K30" s="9"/>
    </row>
    <row r="31" spans="3:11">
      <c r="D31" s="79"/>
      <c r="E31" s="79"/>
      <c r="F31" s="9"/>
      <c r="G31" s="9"/>
      <c r="H31" s="9"/>
      <c r="I31" s="9"/>
      <c r="J31" s="9"/>
      <c r="K31" s="9"/>
    </row>
    <row r="32" spans="3:11">
      <c r="D32" s="79"/>
      <c r="E32" s="79"/>
      <c r="F32" s="11"/>
      <c r="G32" s="9"/>
      <c r="H32" s="9"/>
      <c r="I32" s="9"/>
      <c r="J32" s="9"/>
      <c r="K32" s="9"/>
    </row>
    <row r="33" spans="4:11">
      <c r="D33" s="79"/>
      <c r="E33" s="79"/>
      <c r="F33" s="9"/>
      <c r="G33" s="9"/>
      <c r="H33" s="9"/>
      <c r="I33" s="9"/>
      <c r="J33" s="9"/>
      <c r="K33" s="9"/>
    </row>
    <row r="34" spans="4:11">
      <c r="D34" s="79"/>
      <c r="E34" s="79"/>
      <c r="F34" s="9"/>
      <c r="G34" s="9"/>
      <c r="H34" s="9"/>
      <c r="I34" s="9"/>
      <c r="J34" s="9"/>
      <c r="K34" s="9"/>
    </row>
    <row r="35" spans="4:11">
      <c r="D35" s="79"/>
      <c r="E35" s="79"/>
      <c r="F35" s="9"/>
      <c r="G35" s="9"/>
      <c r="H35" s="9"/>
      <c r="I35" s="9"/>
      <c r="J35" s="9"/>
      <c r="K35" s="9"/>
    </row>
    <row r="36" spans="4:11">
      <c r="D36" s="79"/>
      <c r="E36" s="79"/>
      <c r="F36" s="9"/>
      <c r="G36" s="9"/>
      <c r="H36" s="9"/>
      <c r="I36" s="9"/>
      <c r="J36" s="9"/>
      <c r="K36" s="9"/>
    </row>
    <row r="37" spans="4:11">
      <c r="D37"/>
      <c r="F37" s="9"/>
      <c r="G37" s="9"/>
      <c r="H37" s="9"/>
      <c r="I37" s="9"/>
      <c r="J37" s="9"/>
      <c r="K37" s="9"/>
    </row>
    <row r="38" spans="4:11">
      <c r="D38"/>
      <c r="F38" s="9"/>
      <c r="G38" s="9"/>
      <c r="H38" s="9"/>
      <c r="I38" s="9"/>
      <c r="J38" s="9"/>
      <c r="K38" s="9"/>
    </row>
    <row r="39" spans="4:11">
      <c r="D39"/>
      <c r="F39" s="9"/>
      <c r="G39" s="9"/>
      <c r="H39" s="9"/>
      <c r="I39" s="9"/>
      <c r="J39" s="9"/>
      <c r="K39" s="9"/>
    </row>
    <row r="40" spans="4:11">
      <c r="D40"/>
      <c r="F40" s="9"/>
      <c r="G40" s="9"/>
      <c r="H40" s="9"/>
      <c r="I40" s="9"/>
      <c r="J40" s="9"/>
      <c r="K40" s="9"/>
    </row>
    <row r="41" spans="4:11" ht="20.25" customHeight="1">
      <c r="D41"/>
      <c r="F41" s="9"/>
      <c r="G41" s="9"/>
      <c r="H41" s="9"/>
      <c r="I41" s="9"/>
      <c r="J41" s="9"/>
      <c r="K41" s="9"/>
    </row>
    <row r="42" spans="4:11">
      <c r="D42" s="79"/>
      <c r="E42" s="79"/>
    </row>
    <row r="43" spans="4:11">
      <c r="D43" s="79"/>
      <c r="E43" s="79"/>
    </row>
    <row r="44" spans="4:11">
      <c r="D44" s="79"/>
      <c r="E44" s="79"/>
      <c r="F44" s="11"/>
    </row>
    <row r="45" spans="4:11">
      <c r="D45" s="79"/>
      <c r="E45" s="79"/>
    </row>
    <row r="46" spans="4:11">
      <c r="D46" s="79"/>
      <c r="E46" s="79"/>
    </row>
    <row r="47" spans="4:11">
      <c r="D47" s="79"/>
      <c r="E47" s="79"/>
    </row>
    <row r="48" spans="4:11">
      <c r="D48" s="79"/>
      <c r="E48" s="79"/>
    </row>
    <row r="49" spans="4:4" ht="20.25" customHeight="1">
      <c r="D49"/>
    </row>
    <row r="50" spans="4:4">
      <c r="D50"/>
    </row>
    <row r="51" spans="4:4">
      <c r="D51"/>
    </row>
    <row r="52" spans="4:4">
      <c r="D52"/>
    </row>
    <row r="54" spans="4:4" ht="20.25" customHeight="1"/>
    <row r="55" spans="4:4" ht="20.25" customHeight="1"/>
    <row r="56" spans="4:4" ht="20.25" customHeight="1"/>
    <row r="57" spans="4:4" ht="20.25" customHeight="1"/>
    <row r="58" spans="4:4" ht="36" customHeight="1"/>
    <row r="59" spans="4:4" ht="20.25" customHeight="1"/>
    <row r="60" spans="4:4" ht="20.25" customHeight="1"/>
    <row r="61" spans="4:4" ht="20.25" customHeight="1"/>
    <row r="62" spans="4:4" ht="20.25" customHeight="1"/>
    <row r="63" spans="4:4" ht="36" customHeight="1"/>
    <row r="64" spans="4:4" ht="20.25" customHeight="1"/>
    <row r="65" ht="20.25" customHeight="1"/>
    <row r="66" ht="20.25" customHeight="1"/>
    <row r="67" ht="20.25" customHeight="1"/>
    <row r="68" ht="36" customHeight="1"/>
    <row r="69" ht="20.25" customHeight="1"/>
    <row r="70" ht="20.25" customHeight="1"/>
    <row r="71" ht="20.25" customHeight="1"/>
    <row r="72" ht="20.25" customHeight="1"/>
    <row r="73" ht="36" customHeight="1"/>
    <row r="74" ht="20.25" customHeight="1"/>
    <row r="75" ht="20.25" customHeight="1"/>
    <row r="76" ht="20.25" customHeight="1"/>
    <row r="77" ht="20.25" customHeight="1"/>
    <row r="78" ht="36" customHeight="1"/>
    <row r="79" ht="20.25" customHeight="1"/>
    <row r="80" ht="20.25" customHeight="1"/>
    <row r="81" ht="20.25" customHeight="1"/>
    <row r="82" ht="20.25" customHeight="1"/>
    <row r="83" ht="36" customHeight="1"/>
    <row r="84" ht="20.25" customHeight="1"/>
    <row r="85" ht="20.25" customHeight="1"/>
    <row r="86" ht="20.25" customHeight="1"/>
    <row r="87" ht="20.25" customHeight="1"/>
    <row r="88" ht="36" customHeight="1"/>
    <row r="89" ht="20.25" customHeight="1"/>
    <row r="90" ht="20.25" customHeight="1"/>
    <row r="91" ht="20.25" customHeight="1"/>
    <row r="92" ht="20.25" customHeight="1"/>
    <row r="93" ht="36" customHeight="1"/>
    <row r="94" ht="20.25" customHeight="1"/>
    <row r="95" ht="20.25" customHeight="1"/>
    <row r="96" ht="20.25" customHeight="1"/>
    <row r="97" ht="20.25" customHeight="1"/>
    <row r="98" ht="36" customHeight="1"/>
    <row r="99" ht="20.25" customHeight="1"/>
    <row r="100" ht="20.25" customHeight="1"/>
    <row r="101" ht="20.25" customHeight="1"/>
    <row r="102" ht="20.25" customHeight="1"/>
    <row r="103" ht="36" customHeight="1"/>
    <row r="104" ht="20.25" customHeight="1"/>
    <row r="105" ht="20.25" customHeight="1"/>
    <row r="106" ht="20.25" customHeight="1"/>
    <row r="107" ht="20.25" customHeight="1"/>
    <row r="108" ht="36" customHeight="1"/>
    <row r="109" ht="20.25" customHeight="1"/>
    <row r="110" ht="20.25" customHeight="1"/>
    <row r="111" ht="20.25" customHeight="1"/>
    <row r="112" ht="20.25" customHeight="1"/>
    <row r="113" ht="36" customHeight="1"/>
    <row r="114" ht="20.25" customHeight="1"/>
    <row r="115" ht="20.25" customHeight="1"/>
    <row r="116" ht="20.25" customHeight="1"/>
    <row r="117" ht="20.25" customHeight="1"/>
    <row r="118" ht="36" customHeight="1"/>
    <row r="119" ht="20.25" customHeight="1"/>
    <row r="120" ht="20.25" customHeight="1"/>
    <row r="121" ht="20.25" customHeight="1"/>
    <row r="122" ht="20.25" customHeight="1"/>
    <row r="123" ht="36" customHeight="1"/>
    <row r="124" ht="20.25" customHeight="1"/>
    <row r="125" ht="20.25" customHeight="1"/>
    <row r="126" ht="20.25" customHeight="1"/>
    <row r="127" ht="20.25" customHeight="1"/>
    <row r="128" ht="36" customHeight="1"/>
    <row r="129" ht="20.25" customHeight="1"/>
    <row r="130" ht="20.25" customHeight="1"/>
    <row r="131" ht="20.25" customHeight="1"/>
    <row r="132" ht="20.25" customHeight="1"/>
    <row r="133" ht="36" customHeight="1"/>
    <row r="134" ht="20.25" customHeight="1"/>
    <row r="135" ht="20.25" customHeight="1"/>
    <row r="136" ht="20.25" customHeight="1"/>
    <row r="137" ht="20.25" customHeight="1"/>
    <row r="138" ht="36" customHeight="1"/>
    <row r="139" ht="20.25" customHeight="1"/>
    <row r="140" ht="20.25" customHeight="1"/>
    <row r="141" ht="20.25" customHeight="1"/>
    <row r="142" ht="20.25" customHeight="1"/>
    <row r="143" ht="36" customHeight="1"/>
    <row r="144" ht="20.25" customHeight="1"/>
    <row r="145" ht="20.25" customHeight="1"/>
    <row r="146" ht="20.25" customHeight="1"/>
    <row r="148" ht="36" customHeight="1"/>
    <row r="149" ht="20.25" customHeight="1"/>
    <row r="150" ht="20.25" customHeight="1"/>
    <row r="151" ht="20.25" customHeight="1"/>
    <row r="152" ht="20.25" customHeight="1"/>
    <row r="153" ht="36" customHeight="1"/>
    <row r="154" ht="20.25" customHeight="1"/>
    <row r="155" ht="20.25" customHeight="1"/>
    <row r="156" ht="20.25" customHeight="1"/>
  </sheetData>
  <mergeCells count="31">
    <mergeCell ref="D48:E48"/>
    <mergeCell ref="D42:E42"/>
    <mergeCell ref="D43:E43"/>
    <mergeCell ref="D44:E44"/>
    <mergeCell ref="D45:E45"/>
    <mergeCell ref="D46:E46"/>
    <mergeCell ref="D47:E47"/>
    <mergeCell ref="D36:E36"/>
    <mergeCell ref="D20:E20"/>
    <mergeCell ref="D21:E21"/>
    <mergeCell ref="D22:E22"/>
    <mergeCell ref="D23:E23"/>
    <mergeCell ref="D24:E24"/>
    <mergeCell ref="D30:E30"/>
    <mergeCell ref="D31:E31"/>
    <mergeCell ref="D32:E32"/>
    <mergeCell ref="D33:E33"/>
    <mergeCell ref="D34:E34"/>
    <mergeCell ref="D35:E35"/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C1:M156"/>
  <sheetViews>
    <sheetView showGridLines="0" zoomScale="85" zoomScaleNormal="85" workbookViewId="0">
      <selection sqref="A1:XFD1048576"/>
    </sheetView>
  </sheetViews>
  <sheetFormatPr baseColWidth="10" defaultColWidth="11.3984375" defaultRowHeight="14.25"/>
  <cols>
    <col min="1" max="2" width="7.3984375" customWidth="1"/>
    <col min="3" max="3" width="78.59765625" bestFit="1" customWidth="1"/>
    <col min="4" max="4" width="43" style="43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66" t="s">
        <v>115</v>
      </c>
      <c r="D1" s="66"/>
      <c r="E1" s="66"/>
      <c r="F1" s="66"/>
      <c r="G1" s="66"/>
      <c r="H1" s="66"/>
      <c r="I1" s="66"/>
      <c r="J1" s="66"/>
      <c r="K1" s="66"/>
    </row>
    <row r="2" spans="3:13" ht="30" customHeight="1">
      <c r="C2" s="66"/>
      <c r="D2" s="66"/>
      <c r="E2" s="66"/>
      <c r="F2" s="66"/>
      <c r="G2" s="66"/>
      <c r="H2" s="66"/>
      <c r="I2" s="66"/>
      <c r="J2" s="66"/>
      <c r="K2" s="66"/>
    </row>
    <row r="3" spans="3:13" ht="15" customHeight="1">
      <c r="C3" s="67" t="s">
        <v>77</v>
      </c>
      <c r="D3" s="67"/>
      <c r="E3" s="67"/>
      <c r="F3" s="67"/>
      <c r="G3" s="67"/>
      <c r="H3" s="67"/>
      <c r="I3" s="67"/>
      <c r="J3" s="67"/>
      <c r="K3" s="67"/>
    </row>
    <row r="4" spans="3:13" ht="15" customHeight="1">
      <c r="C4" s="67"/>
      <c r="D4" s="67"/>
      <c r="E4" s="67"/>
      <c r="F4" s="67"/>
      <c r="G4" s="67"/>
      <c r="H4" s="67"/>
      <c r="I4" s="67"/>
      <c r="J4" s="67"/>
      <c r="K4" s="67"/>
    </row>
    <row r="5" spans="3:13" ht="14.65" thickBot="1">
      <c r="C5" s="9"/>
      <c r="D5" s="42"/>
      <c r="E5" s="9"/>
      <c r="F5" s="9"/>
      <c r="G5" s="9"/>
      <c r="H5" s="9"/>
      <c r="I5" s="9"/>
      <c r="J5" s="9"/>
      <c r="K5" s="9"/>
    </row>
    <row r="6" spans="3:13" ht="16.5" customHeight="1" thickTop="1" thickBot="1">
      <c r="C6" s="13" t="s">
        <v>78</v>
      </c>
      <c r="D6" s="64" t="s">
        <v>79</v>
      </c>
      <c r="E6" s="64"/>
      <c r="F6" s="10"/>
      <c r="G6" s="10"/>
      <c r="H6" s="9"/>
      <c r="I6" s="9"/>
      <c r="J6" s="9"/>
      <c r="K6" s="9"/>
    </row>
    <row r="7" spans="3:13" ht="15" thickTop="1" thickBot="1">
      <c r="C7" s="14" t="s">
        <v>109</v>
      </c>
      <c r="D7" s="65" t="s">
        <v>116</v>
      </c>
      <c r="E7" s="65"/>
      <c r="F7" s="9"/>
      <c r="G7" s="76"/>
      <c r="H7" s="76"/>
      <c r="I7" s="9"/>
      <c r="J7" s="9"/>
      <c r="K7" s="9"/>
    </row>
    <row r="8" spans="3:13" ht="15" thickTop="1" thickBot="1">
      <c r="C8" s="15" t="s">
        <v>86</v>
      </c>
      <c r="D8" s="77">
        <v>72207998</v>
      </c>
      <c r="E8" s="78"/>
      <c r="F8" s="11"/>
      <c r="G8" s="9"/>
      <c r="H8" s="9"/>
      <c r="I8" s="9"/>
      <c r="J8" s="9"/>
      <c r="K8" s="9"/>
    </row>
    <row r="9" spans="3:13" ht="15" thickTop="1" thickBot="1">
      <c r="C9" s="15" t="s">
        <v>87</v>
      </c>
      <c r="D9" s="77">
        <v>0</v>
      </c>
      <c r="E9" s="78"/>
      <c r="F9" s="9"/>
      <c r="H9" s="9"/>
      <c r="I9" s="9"/>
      <c r="J9" s="9"/>
      <c r="K9" s="9"/>
    </row>
    <row r="10" spans="3:13" ht="15" thickTop="1" thickBot="1">
      <c r="C10" s="15" t="s">
        <v>89</v>
      </c>
      <c r="D10" s="77">
        <f>ROUND(D8/24/1.0026,0)</f>
        <v>3000864</v>
      </c>
      <c r="E10" s="78"/>
      <c r="F10" s="9"/>
      <c r="G10" s="9"/>
      <c r="H10" s="9"/>
      <c r="I10" s="9"/>
      <c r="J10" s="9"/>
      <c r="K10" s="9"/>
    </row>
    <row r="11" spans="3:13" ht="15" thickTop="1" thickBot="1">
      <c r="C11" s="15" t="s">
        <v>90</v>
      </c>
      <c r="D11" s="77">
        <f>ROUND(D9/24/1.0026,0)</f>
        <v>0</v>
      </c>
      <c r="E11" s="78"/>
      <c r="F11" s="9"/>
      <c r="G11" s="9"/>
      <c r="H11" s="9"/>
      <c r="I11" s="9"/>
      <c r="J11" s="9"/>
      <c r="K11" s="9"/>
    </row>
    <row r="12" spans="3:13" ht="15" thickTop="1" thickBot="1">
      <c r="C12" s="15" t="s">
        <v>91</v>
      </c>
      <c r="D12" s="62">
        <f>D11/D10</f>
        <v>0</v>
      </c>
      <c r="E12" s="63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92</v>
      </c>
      <c r="D14" s="44" t="s">
        <v>111</v>
      </c>
      <c r="E14" s="44" t="s">
        <v>94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112</v>
      </c>
      <c r="D15" s="51">
        <v>44.551085314191788</v>
      </c>
      <c r="E15" s="24">
        <f>D15/100/24*365/30/1.0026</f>
        <v>0.22526356666666669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113</v>
      </c>
      <c r="D16" s="16">
        <v>0</v>
      </c>
      <c r="E16" s="17"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6.5" customHeight="1" thickTop="1" thickBot="1">
      <c r="C18" s="13" t="s">
        <v>78</v>
      </c>
      <c r="D18" s="64" t="s">
        <v>97</v>
      </c>
      <c r="E18" s="64"/>
      <c r="F18" s="9"/>
      <c r="G18" s="9"/>
      <c r="H18" s="9"/>
      <c r="I18" s="9"/>
      <c r="J18" s="9"/>
      <c r="K18" s="9"/>
    </row>
    <row r="19" spans="3:11" ht="15" thickTop="1" thickBot="1">
      <c r="C19" s="14" t="s">
        <v>109</v>
      </c>
      <c r="D19" s="65" t="s">
        <v>116</v>
      </c>
      <c r="E19" s="65"/>
      <c r="F19" s="9"/>
      <c r="G19" s="9"/>
      <c r="H19" s="9"/>
      <c r="I19" s="9"/>
      <c r="J19" s="9"/>
      <c r="K19" s="9"/>
    </row>
    <row r="20" spans="3:11" ht="15" thickTop="1" thickBot="1">
      <c r="C20" s="15" t="s">
        <v>86</v>
      </c>
      <c r="D20" s="77">
        <v>139967704</v>
      </c>
      <c r="E20" s="78"/>
      <c r="F20" s="11"/>
      <c r="G20" s="9"/>
      <c r="H20" s="9"/>
      <c r="I20" s="9"/>
      <c r="J20" s="9"/>
      <c r="K20" s="9"/>
    </row>
    <row r="21" spans="3:11" ht="15" thickTop="1" thickBot="1">
      <c r="C21" s="15" t="s">
        <v>87</v>
      </c>
      <c r="D21" s="68">
        <v>497730</v>
      </c>
      <c r="E21" s="69"/>
      <c r="F21" s="9"/>
      <c r="G21" s="11"/>
      <c r="H21" s="9"/>
      <c r="I21" s="9"/>
      <c r="J21" s="9"/>
      <c r="K21" s="9"/>
    </row>
    <row r="22" spans="3:11" ht="15" thickTop="1" thickBot="1">
      <c r="C22" s="15" t="s">
        <v>89</v>
      </c>
      <c r="D22" s="68">
        <f>ROUND(D20/24/1.0026,0)</f>
        <v>5816864</v>
      </c>
      <c r="E22" s="69"/>
      <c r="F22" s="9"/>
      <c r="G22" s="9"/>
      <c r="H22" s="9"/>
      <c r="I22" s="9"/>
      <c r="J22" s="9"/>
      <c r="K22" s="9"/>
    </row>
    <row r="23" spans="3:11" ht="15" thickTop="1" thickBot="1">
      <c r="C23" s="15" t="s">
        <v>90</v>
      </c>
      <c r="D23" s="68">
        <f>ROUND(D21/24/1.0026,0)</f>
        <v>20685</v>
      </c>
      <c r="E23" s="69"/>
      <c r="F23" s="9"/>
      <c r="G23" s="9"/>
      <c r="H23" s="9"/>
      <c r="I23" s="9"/>
      <c r="J23" s="9"/>
      <c r="K23" s="9"/>
    </row>
    <row r="24" spans="3:11" ht="15" thickTop="1" thickBot="1">
      <c r="C24" s="15" t="s">
        <v>91</v>
      </c>
      <c r="D24" s="62">
        <f>D23/D22</f>
        <v>3.5560398180187812E-3</v>
      </c>
      <c r="E24" s="63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92</v>
      </c>
      <c r="D26" s="44" t="s">
        <v>111</v>
      </c>
      <c r="E26" s="44" t="s">
        <v>94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112</v>
      </c>
      <c r="D27" s="17">
        <v>65.280132249336987</v>
      </c>
      <c r="E27" s="24">
        <f>D27/100/24*365/30/1.0026</f>
        <v>0.33007580666666669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113</v>
      </c>
      <c r="D28" s="16">
        <v>0</v>
      </c>
      <c r="E28" s="23">
        <v>0</v>
      </c>
      <c r="F28" s="9"/>
      <c r="G28" s="9"/>
      <c r="H28" s="9"/>
      <c r="I28" s="9"/>
      <c r="J28" s="9"/>
      <c r="K28" s="9"/>
    </row>
    <row r="29" spans="3:11" ht="14.65" thickTop="1">
      <c r="F29" s="9"/>
      <c r="G29" s="9"/>
      <c r="H29" s="9"/>
      <c r="I29" s="9"/>
      <c r="J29" s="9"/>
      <c r="K29" s="9"/>
    </row>
    <row r="30" spans="3:11">
      <c r="D30" s="79"/>
      <c r="E30" s="79"/>
      <c r="F30" s="9"/>
      <c r="G30" s="9"/>
      <c r="H30" s="9"/>
      <c r="I30" s="9"/>
      <c r="J30" s="9"/>
      <c r="K30" s="9"/>
    </row>
    <row r="31" spans="3:11">
      <c r="D31" s="79"/>
      <c r="E31" s="79"/>
      <c r="F31" s="9"/>
      <c r="G31" s="9"/>
      <c r="H31" s="9"/>
      <c r="I31" s="9"/>
      <c r="J31" s="9"/>
      <c r="K31" s="9"/>
    </row>
    <row r="32" spans="3:11">
      <c r="D32" s="79"/>
      <c r="E32" s="79"/>
      <c r="F32" s="11"/>
      <c r="G32" s="9"/>
      <c r="H32" s="9"/>
      <c r="I32" s="9"/>
      <c r="J32" s="9"/>
      <c r="K32" s="9"/>
    </row>
    <row r="33" spans="4:11">
      <c r="D33" s="79"/>
      <c r="E33" s="79"/>
      <c r="F33" s="9"/>
      <c r="G33" s="9"/>
      <c r="H33" s="9"/>
      <c r="I33" s="9"/>
      <c r="J33" s="9"/>
      <c r="K33" s="9"/>
    </row>
    <row r="34" spans="4:11">
      <c r="D34" s="79"/>
      <c r="E34" s="79"/>
      <c r="F34" s="9"/>
      <c r="G34" s="9"/>
      <c r="H34" s="9"/>
      <c r="I34" s="9"/>
      <c r="J34" s="9"/>
      <c r="K34" s="9"/>
    </row>
    <row r="35" spans="4:11">
      <c r="D35" s="79"/>
      <c r="E35" s="79"/>
      <c r="F35" s="9"/>
      <c r="G35" s="9"/>
      <c r="H35" s="9"/>
      <c r="I35" s="9"/>
      <c r="J35" s="9"/>
      <c r="K35" s="9"/>
    </row>
    <row r="36" spans="4:11">
      <c r="D36" s="79"/>
      <c r="E36" s="79"/>
      <c r="F36" s="9"/>
      <c r="G36" s="9"/>
      <c r="H36" s="9"/>
      <c r="I36" s="9"/>
      <c r="J36" s="9"/>
      <c r="K36" s="9"/>
    </row>
    <row r="37" spans="4:11">
      <c r="D37"/>
      <c r="F37" s="9"/>
      <c r="G37" s="9"/>
      <c r="H37" s="9"/>
      <c r="I37" s="9"/>
      <c r="J37" s="9"/>
      <c r="K37" s="9"/>
    </row>
    <row r="38" spans="4:11">
      <c r="D38"/>
      <c r="F38" s="9"/>
      <c r="G38" s="9"/>
      <c r="H38" s="9"/>
      <c r="I38" s="9"/>
      <c r="J38" s="9"/>
      <c r="K38" s="9"/>
    </row>
    <row r="39" spans="4:11">
      <c r="D39"/>
      <c r="F39" s="9"/>
      <c r="G39" s="9"/>
      <c r="H39" s="9"/>
      <c r="I39" s="9"/>
      <c r="J39" s="9"/>
      <c r="K39" s="9"/>
    </row>
    <row r="40" spans="4:11">
      <c r="D40"/>
      <c r="F40" s="9"/>
      <c r="G40" s="9"/>
      <c r="H40" s="9"/>
      <c r="I40" s="9"/>
      <c r="J40" s="9"/>
      <c r="K40" s="9"/>
    </row>
    <row r="41" spans="4:11" ht="20.25" customHeight="1">
      <c r="D41"/>
      <c r="F41" s="9"/>
      <c r="G41" s="9"/>
      <c r="H41" s="9"/>
      <c r="I41" s="9"/>
      <c r="J41" s="9"/>
      <c r="K41" s="9"/>
    </row>
    <row r="42" spans="4:11">
      <c r="D42" s="79"/>
      <c r="E42" s="79"/>
    </row>
    <row r="43" spans="4:11">
      <c r="D43" s="79"/>
      <c r="E43" s="79"/>
    </row>
    <row r="44" spans="4:11">
      <c r="D44" s="79"/>
      <c r="E44" s="79"/>
      <c r="F44" s="11"/>
    </row>
    <row r="45" spans="4:11">
      <c r="D45" s="79"/>
      <c r="E45" s="79"/>
    </row>
    <row r="46" spans="4:11">
      <c r="D46" s="79"/>
      <c r="E46" s="79"/>
    </row>
    <row r="47" spans="4:11">
      <c r="D47" s="79"/>
      <c r="E47" s="79"/>
    </row>
    <row r="48" spans="4:11">
      <c r="D48" s="79"/>
      <c r="E48" s="79"/>
    </row>
    <row r="49" spans="4:4" ht="20.25" customHeight="1">
      <c r="D49"/>
    </row>
    <row r="50" spans="4:4">
      <c r="D50"/>
    </row>
    <row r="51" spans="4:4">
      <c r="D51"/>
    </row>
    <row r="52" spans="4:4">
      <c r="D52"/>
    </row>
    <row r="54" spans="4:4" ht="20.25" customHeight="1"/>
    <row r="55" spans="4:4" ht="20.25" customHeight="1"/>
    <row r="56" spans="4:4" ht="20.25" customHeight="1"/>
    <row r="57" spans="4:4" ht="20.25" customHeight="1"/>
    <row r="58" spans="4:4" ht="36" customHeight="1"/>
    <row r="59" spans="4:4" ht="20.25" customHeight="1"/>
    <row r="60" spans="4:4" ht="20.25" customHeight="1"/>
    <row r="61" spans="4:4" ht="20.25" customHeight="1"/>
    <row r="62" spans="4:4" ht="20.25" customHeight="1"/>
    <row r="63" spans="4:4" ht="36" customHeight="1"/>
    <row r="64" spans="4:4" ht="20.25" customHeight="1"/>
    <row r="65" ht="20.25" customHeight="1"/>
    <row r="66" ht="20.25" customHeight="1"/>
    <row r="67" ht="20.25" customHeight="1"/>
    <row r="68" ht="36" customHeight="1"/>
    <row r="69" ht="20.25" customHeight="1"/>
    <row r="70" ht="20.25" customHeight="1"/>
    <row r="71" ht="20.25" customHeight="1"/>
    <row r="72" ht="20.25" customHeight="1"/>
    <row r="73" ht="36" customHeight="1"/>
    <row r="74" ht="20.25" customHeight="1"/>
    <row r="75" ht="20.25" customHeight="1"/>
    <row r="76" ht="20.25" customHeight="1"/>
    <row r="77" ht="20.25" customHeight="1"/>
    <row r="78" ht="36" customHeight="1"/>
    <row r="79" ht="20.25" customHeight="1"/>
    <row r="80" ht="20.25" customHeight="1"/>
    <row r="81" ht="20.25" customHeight="1"/>
    <row r="82" ht="20.25" customHeight="1"/>
    <row r="83" ht="36" customHeight="1"/>
    <row r="84" ht="20.25" customHeight="1"/>
    <row r="85" ht="20.25" customHeight="1"/>
    <row r="86" ht="20.25" customHeight="1"/>
    <row r="87" ht="20.25" customHeight="1"/>
    <row r="88" ht="36" customHeight="1"/>
    <row r="89" ht="20.25" customHeight="1"/>
    <row r="90" ht="20.25" customHeight="1"/>
    <row r="91" ht="20.25" customHeight="1"/>
    <row r="92" ht="20.25" customHeight="1"/>
    <row r="93" ht="36" customHeight="1"/>
    <row r="94" ht="20.25" customHeight="1"/>
    <row r="95" ht="20.25" customHeight="1"/>
    <row r="96" ht="20.25" customHeight="1"/>
    <row r="97" ht="20.25" customHeight="1"/>
    <row r="98" ht="36" customHeight="1"/>
    <row r="99" ht="20.25" customHeight="1"/>
    <row r="100" ht="20.25" customHeight="1"/>
    <row r="101" ht="20.25" customHeight="1"/>
    <row r="102" ht="20.25" customHeight="1"/>
    <row r="103" ht="36" customHeight="1"/>
    <row r="104" ht="20.25" customHeight="1"/>
    <row r="105" ht="20.25" customHeight="1"/>
    <row r="106" ht="20.25" customHeight="1"/>
    <row r="107" ht="20.25" customHeight="1"/>
    <row r="108" ht="36" customHeight="1"/>
    <row r="109" ht="20.25" customHeight="1"/>
    <row r="110" ht="20.25" customHeight="1"/>
    <row r="111" ht="20.25" customHeight="1"/>
    <row r="112" ht="20.25" customHeight="1"/>
    <row r="113" ht="36" customHeight="1"/>
    <row r="114" ht="20.25" customHeight="1"/>
    <row r="115" ht="20.25" customHeight="1"/>
    <row r="116" ht="20.25" customHeight="1"/>
    <row r="117" ht="20.25" customHeight="1"/>
    <row r="118" ht="36" customHeight="1"/>
    <row r="119" ht="20.25" customHeight="1"/>
    <row r="120" ht="20.25" customHeight="1"/>
    <row r="121" ht="20.25" customHeight="1"/>
    <row r="122" ht="20.25" customHeight="1"/>
    <row r="123" ht="36" customHeight="1"/>
    <row r="124" ht="20.25" customHeight="1"/>
    <row r="125" ht="20.25" customHeight="1"/>
    <row r="126" ht="20.25" customHeight="1"/>
    <row r="127" ht="20.25" customHeight="1"/>
    <row r="128" ht="36" customHeight="1"/>
    <row r="129" ht="20.25" customHeight="1"/>
    <row r="130" ht="20.25" customHeight="1"/>
    <row r="131" ht="20.25" customHeight="1"/>
    <row r="132" ht="20.25" customHeight="1"/>
    <row r="133" ht="36" customHeight="1"/>
    <row r="134" ht="20.25" customHeight="1"/>
    <row r="135" ht="20.25" customHeight="1"/>
    <row r="136" ht="20.25" customHeight="1"/>
    <row r="137" ht="20.25" customHeight="1"/>
    <row r="138" ht="36" customHeight="1"/>
    <row r="139" ht="20.25" customHeight="1"/>
    <row r="140" ht="20.25" customHeight="1"/>
    <row r="141" ht="20.25" customHeight="1"/>
    <row r="142" ht="20.25" customHeight="1"/>
    <row r="143" ht="36" customHeight="1"/>
    <row r="144" ht="20.25" customHeight="1"/>
    <row r="145" ht="20.25" customHeight="1"/>
    <row r="146" ht="20.25" customHeight="1"/>
    <row r="148" ht="36" customHeight="1"/>
    <row r="149" ht="20.25" customHeight="1"/>
    <row r="150" ht="20.25" customHeight="1"/>
    <row r="151" ht="20.25" customHeight="1"/>
    <row r="152" ht="20.25" customHeight="1"/>
    <row r="153" ht="36" customHeight="1"/>
    <row r="154" ht="20.25" customHeight="1"/>
    <row r="155" ht="20.25" customHeight="1"/>
    <row r="156" ht="20.25" customHeight="1"/>
  </sheetData>
  <mergeCells count="31">
    <mergeCell ref="D48:E48"/>
    <mergeCell ref="D42:E42"/>
    <mergeCell ref="D43:E43"/>
    <mergeCell ref="D44:E44"/>
    <mergeCell ref="D45:E45"/>
    <mergeCell ref="D46:E46"/>
    <mergeCell ref="D47:E47"/>
    <mergeCell ref="D36:E36"/>
    <mergeCell ref="D20:E20"/>
    <mergeCell ref="D21:E21"/>
    <mergeCell ref="D22:E22"/>
    <mergeCell ref="D23:E23"/>
    <mergeCell ref="D24:E24"/>
    <mergeCell ref="D30:E30"/>
    <mergeCell ref="D31:E31"/>
    <mergeCell ref="D32:E32"/>
    <mergeCell ref="D33:E33"/>
    <mergeCell ref="D34:E34"/>
    <mergeCell ref="D35:E35"/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E160A73826A5C4BA53B5F2F5899BEBB" ma:contentTypeVersion="13" ma:contentTypeDescription="Crear nuevo documento." ma:contentTypeScope="" ma:versionID="26776969c11cbeba269b986415d01b6c">
  <xsd:schema xmlns:xsd="http://www.w3.org/2001/XMLSchema" xmlns:xs="http://www.w3.org/2001/XMLSchema" xmlns:p="http://schemas.microsoft.com/office/2006/metadata/properties" xmlns:ns2="14c42590-3eea-4d8b-8e15-77f5e80a6093" xmlns:ns3="102df1ee-6b2d-433e-986d-98b99d0ce0de" targetNamespace="http://schemas.microsoft.com/office/2006/metadata/properties" ma:root="true" ma:fieldsID="2b06580942d120c22f9c347af4d35768" ns2:_="" ns3:_="">
    <xsd:import namespace="14c42590-3eea-4d8b-8e15-77f5e80a6093"/>
    <xsd:import namespace="102df1ee-6b2d-433e-986d-98b99d0ce0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c42590-3eea-4d8b-8e15-77f5e80a60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2df1ee-6b2d-433e-986d-98b99d0ce0d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8BB6540-6F5F-4672-8D37-166922C271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c42590-3eea-4d8b-8e15-77f5e80a6093"/>
    <ds:schemaRef ds:uri="102df1ee-6b2d-433e-986d-98b99d0ce0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EC166C7-C13F-4804-A1C1-E347284E2F6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6F9CA8-AC40-46B8-BB80-BB15EC634075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dcmitype/"/>
    <ds:schemaRef ds:uri="http://www.w3.org/XML/1998/namespace"/>
    <ds:schemaRef ds:uri="http://purl.org/dc/terms/"/>
    <ds:schemaRef ds:uri="http://schemas.microsoft.com/office/2006/metadata/properties"/>
    <ds:schemaRef ds:uri="102df1ee-6b2d-433e-986d-98b99d0ce0de"/>
    <ds:schemaRef ds:uri="14c42590-3eea-4d8b-8e15-77f5e80a609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51</vt:i4>
      </vt:variant>
      <vt:variant>
        <vt:lpstr>Rangos con nombre</vt:lpstr>
      </vt:variant>
      <vt:variant>
        <vt:i4>17</vt:i4>
      </vt:variant>
    </vt:vector>
  </HeadingPairs>
  <TitlesOfParts>
    <vt:vector size="68" baseType="lpstr">
      <vt:lpstr>Portada</vt:lpstr>
      <vt:lpstr>Calendario de Subastas 2021</vt:lpstr>
      <vt:lpstr>Calendario</vt:lpstr>
      <vt:lpstr>Calendario de Subastas 21-22</vt:lpstr>
      <vt:lpstr>Calendario de Subastas 22-23</vt:lpstr>
      <vt:lpstr>Prod. Anual 2021</vt:lpstr>
      <vt:lpstr>Producto Trimestral (1) 2021</vt:lpstr>
      <vt:lpstr>Prod. Mensual Octubre 2021</vt:lpstr>
      <vt:lpstr>Prod. Mensual Noviembre 2021</vt:lpstr>
      <vt:lpstr>Producto Trimestral (2) 2021</vt:lpstr>
      <vt:lpstr>Prod. Mensual Diciembre 2021</vt:lpstr>
      <vt:lpstr>Prod. Mensual Enero 2022</vt:lpstr>
      <vt:lpstr>Prod. Mensual Febrero 2022</vt:lpstr>
      <vt:lpstr>Producto Trimestral (3) 2021</vt:lpstr>
      <vt:lpstr>Prod. Mensual Marzo 2022</vt:lpstr>
      <vt:lpstr>Prod. Mensual Abril 2022</vt:lpstr>
      <vt:lpstr>Prod. Mensual Mayo 2022</vt:lpstr>
      <vt:lpstr>Producto Trimestral (4) 2021</vt:lpstr>
      <vt:lpstr>Prod. Mensual Junio 2022</vt:lpstr>
      <vt:lpstr>Prod. Anual 2022</vt:lpstr>
      <vt:lpstr>Prod. Mensual Julio 2022</vt:lpstr>
      <vt:lpstr>Prod. Mensual Agosto 2022</vt:lpstr>
      <vt:lpstr>Producto Trimestral (1) 2022</vt:lpstr>
      <vt:lpstr>Prod. Mensual Septiemb 2022</vt:lpstr>
      <vt:lpstr>Prod. Mensual Octubre 2022</vt:lpstr>
      <vt:lpstr>Prod. Mensual Noviembre 2022</vt:lpstr>
      <vt:lpstr>Producto Trimestral (2) 2022</vt:lpstr>
      <vt:lpstr>Prod. Mensual Diciembre 2022</vt:lpstr>
      <vt:lpstr>Prod. Mensual Enero 2023</vt:lpstr>
      <vt:lpstr>Prod. Mensual Febrero 2023</vt:lpstr>
      <vt:lpstr>Producto Trimestral (3) 2023</vt:lpstr>
      <vt:lpstr>Prod. Mensual Marzo 2023</vt:lpstr>
      <vt:lpstr>Prod. Mensual Abril 2023</vt:lpstr>
      <vt:lpstr>Prod. Mensual Mayo 2023</vt:lpstr>
      <vt:lpstr>Producto Trimestral (4) 2023</vt:lpstr>
      <vt:lpstr>Prod. Mensual Junio 2023</vt:lpstr>
      <vt:lpstr>Prod. Anual 2023</vt:lpstr>
      <vt:lpstr>Prod. Mensual Julio 2023</vt:lpstr>
      <vt:lpstr>Prod. Mensual Agosto 2023</vt:lpstr>
      <vt:lpstr>Producto Trimestral (1) 2023</vt:lpstr>
      <vt:lpstr>Producto Trimestral (2) 2023</vt:lpstr>
      <vt:lpstr>Prod. Mensual Septiembre 2023</vt:lpstr>
      <vt:lpstr>Prod. Mensual Octubre 2023</vt:lpstr>
      <vt:lpstr>Plantilla Prod. Anual</vt:lpstr>
      <vt:lpstr>Plantilla Prod. Trim.</vt:lpstr>
      <vt:lpstr>Plantilla Prod. Mensual</vt:lpstr>
      <vt:lpstr>Prod. Mensual Noviembre 2023</vt:lpstr>
      <vt:lpstr>Prod. Mensual Diciembre</vt:lpstr>
      <vt:lpstr>Prod. Mensual Enero 2024</vt:lpstr>
      <vt:lpstr>Prod. Mensual Febrero 2024</vt:lpstr>
      <vt:lpstr>Producto Trimestral (3) 2024</vt:lpstr>
      <vt:lpstr>Calendario!Área_de_impresión</vt:lpstr>
      <vt:lpstr>'Calendario de Subastas 2021'!Área_de_impresión</vt:lpstr>
      <vt:lpstr>'Calendario de Subastas 21-22'!Área_de_impresión</vt:lpstr>
      <vt:lpstr>'Calendario de Subastas 22-23'!Área_de_impresión</vt:lpstr>
      <vt:lpstr>'Plantilla Prod. Anual'!Área_de_impresión</vt:lpstr>
      <vt:lpstr>Portada!Área_de_impresión</vt:lpstr>
      <vt:lpstr>'Prod. Anual 2021'!Área_de_impresión</vt:lpstr>
      <vt:lpstr>'Prod. Anual 2022'!Área_de_impresión</vt:lpstr>
      <vt:lpstr>'Prod. Anual 2023'!Área_de_impresión</vt:lpstr>
      <vt:lpstr>Calendario!Títulos_a_imprimir</vt:lpstr>
      <vt:lpstr>'Calendario de Subastas 2021'!Títulos_a_imprimir</vt:lpstr>
      <vt:lpstr>'Calendario de Subastas 21-22'!Títulos_a_imprimir</vt:lpstr>
      <vt:lpstr>'Calendario de Subastas 22-23'!Títulos_a_imprimir</vt:lpstr>
      <vt:lpstr>'Plantilla Prod. Anual'!Títulos_a_imprimir</vt:lpstr>
      <vt:lpstr>'Prod. Anual 2021'!Títulos_a_imprimir</vt:lpstr>
      <vt:lpstr>'Prod. Anual 2022'!Títulos_a_imprimir</vt:lpstr>
      <vt:lpstr>'Prod. Anual 2023'!Títulos_a_imprimir</vt:lpstr>
    </vt:vector>
  </TitlesOfParts>
  <Manager/>
  <Company>Enagas S.A.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cristina</dc:creator>
  <cp:keywords/>
  <dc:description/>
  <cp:lastModifiedBy>GLAC</cp:lastModifiedBy>
  <cp:revision/>
  <dcterms:created xsi:type="dcterms:W3CDTF">2013-06-06T07:32:07Z</dcterms:created>
  <dcterms:modified xsi:type="dcterms:W3CDTF">2024-02-06T09:15:33Z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0x0101007E160A73826A5C4BA53B5F2F5899BEBB</vt:lpwstr>
  </property>
</Properties>
</file>