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ThisWorkbook" checkCompatibility="1"/>
  <mc:AlternateContent xmlns:mc="http://schemas.openxmlformats.org/markup-compatibility/2006">
    <mc:Choice Requires="x15">
      <x15ac:absPath xmlns:x15ac="http://schemas.microsoft.com/office/spreadsheetml/2010/11/ac" url="https://enagascloud365.sharepoint.com/sites/eg2021005/Acciones de Balance/Informes/Registro de Acciones de Balance/2021/"/>
    </mc:Choice>
  </mc:AlternateContent>
  <xr:revisionPtr revIDLastSave="0" documentId="8_{4A3FAB90-7511-41B5-BCE5-9CFFCB7B0A27}" xr6:coauthVersionLast="36" xr6:coauthVersionMax="47" xr10:uidLastSave="{00000000-0000-0000-0000-000000000000}"/>
  <bookViews>
    <workbookView xWindow="735" yWindow="38220" windowWidth="14400" windowHeight="2520" tabRatio="638" activeTab="3" xr2:uid="{00000000-000D-0000-FFFF-FFFF00000000}"/>
  </bookViews>
  <sheets>
    <sheet name="PVB - Resumen - Summary" sheetId="29" r:id="rId1"/>
    <sheet name="PVB - Diario - Daily" sheetId="31" r:id="rId2"/>
    <sheet name="TVB-AVB - Resumen - Summary " sheetId="34" r:id="rId3"/>
    <sheet name="TVB-AVB - Diario - Daily" sheetId="32" r:id="rId4"/>
  </sheets>
  <definedNames>
    <definedName name="_xlnm._FilterDatabase" localSheetId="1" hidden="1">'PVB - Diario - Daily'!$B$9:$I$374</definedName>
    <definedName name="_xlnm._FilterDatabase" localSheetId="0" hidden="1">'PVB - Resumen - Summary'!#REF!</definedName>
    <definedName name="_xlnm._FilterDatabase" localSheetId="3" hidden="1">'TVB-AVB - Diario - Daily'!$B$9:$H$374</definedName>
    <definedName name="_xlnm._FilterDatabase" localSheetId="2" hidden="1">'TVB-AVB - Resumen - Summary '!#REF!</definedName>
    <definedName name="_xlnm.Print_Area" localSheetId="1">'PVB - Diario - Daily'!$A$1:$J$48</definedName>
    <definedName name="_xlnm.Print_Area" localSheetId="0">'PVB - Resumen - Summary'!$A$1:$J$58</definedName>
    <definedName name="_xlnm.Print_Area" localSheetId="3">'TVB-AVB - Diario - Daily'!$A$1:$I$136</definedName>
    <definedName name="_xlnm.Print_Area" localSheetId="2">'TVB-AVB - Resumen - Summary '!$A$1:$J$58</definedName>
  </definedNames>
  <calcPr calcId="191028"/>
</workbook>
</file>

<file path=xl/calcChain.xml><?xml version="1.0" encoding="utf-8"?>
<calcChain xmlns="http://schemas.openxmlformats.org/spreadsheetml/2006/main">
  <c r="J15" i="34" l="1" a="1"/>
  <c r="J15" i="34" s="1"/>
  <c r="J12" i="34" a="1"/>
  <c r="J12" i="34" s="1"/>
  <c r="N31" i="34" l="1"/>
  <c r="N24" i="29"/>
  <c r="N32" i="29" l="1"/>
  <c r="N31" i="29"/>
  <c r="N32" i="34"/>
  <c r="M32" i="29" l="1"/>
  <c r="M31" i="29"/>
  <c r="M32" i="34" l="1"/>
  <c r="M31" i="34"/>
  <c r="D27" i="34" l="1" a="1"/>
  <c r="D27" i="34" s="1"/>
  <c r="D29" i="34" a="1"/>
  <c r="D29" i="34" s="1"/>
  <c r="D33" i="34"/>
  <c r="E15" i="34" a="1"/>
  <c r="E15" i="34" s="1"/>
  <c r="E12" i="34" a="1"/>
  <c r="E12" i="34" s="1"/>
  <c r="F247" i="31" l="1"/>
  <c r="E23" i="34" l="1"/>
  <c r="H15" i="34" l="1"/>
  <c r="H14" i="34"/>
  <c r="H12" i="34"/>
  <c r="J14" i="34" l="1"/>
  <c r="N33" i="29"/>
  <c r="N34" i="29" s="1"/>
  <c r="M33" i="29"/>
  <c r="M34" i="29" s="1"/>
  <c r="L33" i="29"/>
  <c r="F35" i="29" a="1"/>
  <c r="F35" i="29" s="1"/>
  <c r="F29" i="29" a="1"/>
  <c r="F29" i="29" s="1"/>
  <c r="O29" i="34" a="1"/>
  <c r="O29" i="34" s="1"/>
  <c r="N29" i="34" a="1"/>
  <c r="N29" i="34" s="1"/>
  <c r="O27" i="34" a="1"/>
  <c r="O27" i="34" s="1"/>
  <c r="N27" i="34" a="1"/>
  <c r="N27" i="34" s="1"/>
  <c r="O37" i="34" a="1"/>
  <c r="O37" i="34" s="1"/>
  <c r="N37" i="34" a="1"/>
  <c r="N37" i="34" s="1"/>
  <c r="O35" i="34" a="1"/>
  <c r="O35" i="34" s="1"/>
  <c r="N35" i="34" a="1"/>
  <c r="N35" i="34" s="1"/>
  <c r="M37" i="34" a="1"/>
  <c r="M37" i="34" s="1"/>
  <c r="M35" i="34" a="1"/>
  <c r="M35" i="34" s="1"/>
  <c r="M29" i="34" a="1"/>
  <c r="M29" i="34" s="1"/>
  <c r="M27" i="34" a="1"/>
  <c r="M27" i="34" s="1"/>
  <c r="E33" i="34"/>
  <c r="I33" i="34"/>
  <c r="J33" i="34"/>
  <c r="N33" i="34"/>
  <c r="N34" i="34" s="1"/>
  <c r="M33" i="34"/>
  <c r="M34" i="34" s="1"/>
  <c r="L33" i="34"/>
  <c r="I25" i="34"/>
  <c r="J25" i="34"/>
  <c r="L37" i="34" a="1"/>
  <c r="L37" i="34" s="1"/>
  <c r="L35" i="34" a="1"/>
  <c r="L35" i="34" s="1"/>
  <c r="L29" i="34" a="1"/>
  <c r="L29" i="34" s="1"/>
  <c r="L27" i="34" a="1"/>
  <c r="L27" i="34" s="1"/>
  <c r="K37" i="34" a="1"/>
  <c r="K37" i="34" s="1"/>
  <c r="K35" i="34" a="1"/>
  <c r="K35" i="34" s="1"/>
  <c r="K29" i="34" a="1"/>
  <c r="K29" i="34" s="1"/>
  <c r="K27" i="34" a="1"/>
  <c r="K27" i="34" s="1"/>
  <c r="J37" i="34" a="1"/>
  <c r="J37" i="34" s="1"/>
  <c r="J35" i="34" a="1"/>
  <c r="J35" i="34" s="1"/>
  <c r="J29" i="34" a="1"/>
  <c r="J29" i="34" s="1"/>
  <c r="J27" i="34" a="1"/>
  <c r="J27" i="34" s="1"/>
  <c r="I37" i="34" a="1"/>
  <c r="I37" i="34" s="1"/>
  <c r="I35" i="34" a="1"/>
  <c r="I35" i="34" s="1"/>
  <c r="I29" i="34" a="1"/>
  <c r="I29" i="34" s="1"/>
  <c r="I27" i="34" a="1"/>
  <c r="I27" i="34" s="1"/>
  <c r="H37" i="34" a="1"/>
  <c r="H37" i="34" s="1"/>
  <c r="H35" i="34" a="1"/>
  <c r="H35" i="34" s="1"/>
  <c r="H29" i="34" a="1"/>
  <c r="H29" i="34" s="1"/>
  <c r="H27" i="34" a="1"/>
  <c r="H27" i="34" s="1"/>
  <c r="G37" i="34" a="1"/>
  <c r="G37" i="34" s="1"/>
  <c r="G35" i="34" a="1"/>
  <c r="G35" i="34" s="1"/>
  <c r="G29" i="34" a="1"/>
  <c r="G29" i="34" s="1"/>
  <c r="G27" i="34" a="1"/>
  <c r="G27" i="34" s="1"/>
  <c r="F29" i="34" a="1"/>
  <c r="F29" i="34" s="1"/>
  <c r="F27" i="34" a="1"/>
  <c r="F27" i="34" s="1"/>
  <c r="F37" i="34" a="1"/>
  <c r="F37" i="34" s="1"/>
  <c r="F35" i="34" a="1"/>
  <c r="F35" i="34" s="1"/>
  <c r="E37" i="34" a="1"/>
  <c r="E37" i="34" s="1"/>
  <c r="E35" i="34" a="1"/>
  <c r="E35" i="34" s="1"/>
  <c r="E29" i="34" a="1"/>
  <c r="E29" i="34" s="1"/>
  <c r="E27" i="34" a="1"/>
  <c r="E27" i="34" s="1"/>
  <c r="N37" i="29" a="1"/>
  <c r="N37" i="29" s="1"/>
  <c r="M37" i="29" a="1"/>
  <c r="M37" i="29" s="1"/>
  <c r="N35" i="29" a="1"/>
  <c r="N35" i="29" s="1"/>
  <c r="M35" i="29" a="1"/>
  <c r="M35" i="29" s="1"/>
  <c r="L37" i="29" a="1"/>
  <c r="L37" i="29" s="1"/>
  <c r="L35" i="29" a="1"/>
  <c r="L35" i="29" s="1"/>
  <c r="K37" i="29" a="1"/>
  <c r="K37" i="29" s="1"/>
  <c r="K35" i="29" a="1"/>
  <c r="K35" i="29" s="1"/>
  <c r="J29" i="29" a="1"/>
  <c r="J29" i="29" s="1"/>
  <c r="I29" i="29" a="1"/>
  <c r="I29" i="29" s="1"/>
  <c r="J27" i="29" a="1"/>
  <c r="J27" i="29" s="1"/>
  <c r="I27" i="29" a="1"/>
  <c r="I27" i="29" s="1"/>
  <c r="G37" i="29" a="1"/>
  <c r="G37" i="29" s="1"/>
  <c r="F37" i="29" a="1"/>
  <c r="F37" i="29" s="1"/>
  <c r="G35" i="29" a="1"/>
  <c r="G35" i="29" s="1"/>
  <c r="H27" i="29" a="1"/>
  <c r="H27" i="29" s="1"/>
  <c r="G27" i="29" a="1"/>
  <c r="G27" i="29" s="1"/>
  <c r="H29" i="29" a="1"/>
  <c r="H29" i="29" s="1"/>
  <c r="G29" i="29" a="1"/>
  <c r="G29" i="29" s="1"/>
  <c r="I6" i="29" l="1"/>
  <c r="O33" i="34" l="1"/>
  <c r="K33" i="34"/>
  <c r="H33" i="34"/>
  <c r="G33" i="34"/>
  <c r="F33" i="34"/>
  <c r="O32" i="34"/>
  <c r="L32" i="34"/>
  <c r="K32" i="34"/>
  <c r="J32" i="34" a="1"/>
  <c r="J32" i="34" s="1"/>
  <c r="I32" i="34" a="1"/>
  <c r="I32" i="34" s="1"/>
  <c r="H32" i="34"/>
  <c r="G32" i="34"/>
  <c r="F32" i="34"/>
  <c r="E32" i="34"/>
  <c r="E34" i="34" s="1"/>
  <c r="O31" i="34"/>
  <c r="L31" i="34"/>
  <c r="K31" i="34"/>
  <c r="J31" i="34" a="1"/>
  <c r="J31" i="34" s="1"/>
  <c r="I31" i="34" a="1"/>
  <c r="I31" i="34" s="1"/>
  <c r="H31" i="34"/>
  <c r="G31" i="34"/>
  <c r="F31" i="34"/>
  <c r="E31" i="34"/>
  <c r="O25" i="34"/>
  <c r="N25" i="34"/>
  <c r="M25" i="34"/>
  <c r="L25" i="34"/>
  <c r="K25" i="34"/>
  <c r="H25" i="34"/>
  <c r="G25" i="34"/>
  <c r="F25" i="34"/>
  <c r="E25" i="34"/>
  <c r="O24" i="34"/>
  <c r="N24" i="34"/>
  <c r="M24" i="34"/>
  <c r="L24" i="34"/>
  <c r="K24" i="34"/>
  <c r="J24" i="34" a="1"/>
  <c r="J24" i="34" s="1"/>
  <c r="I24" i="34" a="1"/>
  <c r="I24" i="34" s="1"/>
  <c r="I26" i="34" s="1"/>
  <c r="H24" i="34"/>
  <c r="G24" i="34"/>
  <c r="F24" i="34"/>
  <c r="O23" i="34"/>
  <c r="N23" i="34"/>
  <c r="M23" i="34"/>
  <c r="L23" i="34"/>
  <c r="K23" i="34" a="1"/>
  <c r="K23" i="34" s="1"/>
  <c r="J23" i="34"/>
  <c r="I23" i="34" a="1"/>
  <c r="I23" i="34" s="1"/>
  <c r="H23" i="34"/>
  <c r="G23" i="34"/>
  <c r="F23" i="34"/>
  <c r="E24" i="34"/>
  <c r="D23" i="34"/>
  <c r="O34" i="34" l="1"/>
  <c r="O26" i="34"/>
  <c r="G34" i="34"/>
  <c r="F34" i="34"/>
  <c r="M26" i="34"/>
  <c r="N26" i="34"/>
  <c r="H26" i="34"/>
  <c r="L26" i="34"/>
  <c r="C15" i="34"/>
  <c r="D25" i="34"/>
  <c r="C14" i="34"/>
  <c r="D24" i="34"/>
  <c r="C12" i="34"/>
  <c r="E14" i="34" l="1"/>
  <c r="D26" i="34"/>
  <c r="B11" i="32" l="1"/>
  <c r="B12" i="32" s="1"/>
  <c r="B13" i="32" s="1"/>
  <c r="B14" i="32" s="1"/>
  <c r="B15" i="32" s="1"/>
  <c r="B16" i="32" s="1"/>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B60" i="32" s="1"/>
  <c r="B61" i="32" s="1"/>
  <c r="B62" i="32" s="1"/>
  <c r="B63" i="32" s="1"/>
  <c r="B64" i="32" s="1"/>
  <c r="B65" i="32" s="1"/>
  <c r="B66" i="32" s="1"/>
  <c r="B67" i="32" s="1"/>
  <c r="B68" i="32" s="1"/>
  <c r="B69" i="32" s="1"/>
  <c r="B70" i="32" s="1"/>
  <c r="B71" i="32" s="1"/>
  <c r="B72" i="32" s="1"/>
  <c r="B73" i="32" s="1"/>
  <c r="B74" i="32" s="1"/>
  <c r="B75" i="32" s="1"/>
  <c r="B76" i="32" s="1"/>
  <c r="B77" i="32" s="1"/>
  <c r="B78" i="32" s="1"/>
  <c r="B79" i="32" s="1"/>
  <c r="B80" i="32" s="1"/>
  <c r="B81" i="32" s="1"/>
  <c r="B82" i="32" s="1"/>
  <c r="B83" i="32" s="1"/>
  <c r="B84" i="32" s="1"/>
  <c r="B85" i="32" s="1"/>
  <c r="B86" i="32" s="1"/>
  <c r="B87" i="32" s="1"/>
  <c r="B88" i="32" s="1"/>
  <c r="B89" i="32" s="1"/>
  <c r="B90" i="32" s="1"/>
  <c r="B91" i="32" s="1"/>
  <c r="B92" i="32" s="1"/>
  <c r="B93" i="32" s="1"/>
  <c r="B94" i="32" s="1"/>
  <c r="B95" i="32" s="1"/>
  <c r="B96" i="32" s="1"/>
  <c r="B97" i="32" s="1"/>
  <c r="B98" i="32" s="1"/>
  <c r="B99" i="32" s="1"/>
  <c r="B100" i="32" s="1"/>
  <c r="B101" i="32" s="1"/>
  <c r="B102" i="32" s="1"/>
  <c r="B103" i="32" s="1"/>
  <c r="B104" i="32" s="1"/>
  <c r="B105" i="32" s="1"/>
  <c r="B106" i="32" s="1"/>
  <c r="B107" i="32" s="1"/>
  <c r="B108" i="32" s="1"/>
  <c r="B109" i="32" s="1"/>
  <c r="B110" i="32" s="1"/>
  <c r="B111" i="32" s="1"/>
  <c r="B112" i="32" s="1"/>
  <c r="B113" i="32" s="1"/>
  <c r="B114" i="32" s="1"/>
  <c r="B115" i="32" s="1"/>
  <c r="B116" i="32" s="1"/>
  <c r="B117" i="32" s="1"/>
  <c r="B118" i="32" s="1"/>
  <c r="B119" i="32" s="1"/>
  <c r="B120" i="32" s="1"/>
  <c r="B121" i="32" s="1"/>
  <c r="B122" i="32" s="1"/>
  <c r="B123" i="32" s="1"/>
  <c r="B124" i="32" s="1"/>
  <c r="B125" i="32" s="1"/>
  <c r="B126" i="32" s="1"/>
  <c r="B127" i="32" s="1"/>
  <c r="B128" i="32" s="1"/>
  <c r="B129" i="32" s="1"/>
  <c r="B130" i="32" s="1"/>
  <c r="B131" i="32" s="1"/>
  <c r="B132" i="32" s="1"/>
  <c r="B133" i="32" s="1"/>
  <c r="B134" i="32" s="1"/>
  <c r="B135" i="32" s="1"/>
  <c r="B136" i="32" s="1"/>
  <c r="B137" i="32" s="1"/>
  <c r="B138" i="32" s="1"/>
  <c r="B139" i="32" s="1"/>
  <c r="B140" i="32" s="1"/>
  <c r="B141" i="32" s="1"/>
  <c r="B142" i="32" s="1"/>
  <c r="B143" i="32" s="1"/>
  <c r="B144" i="32" s="1"/>
  <c r="B145" i="32" s="1"/>
  <c r="B146" i="32" s="1"/>
  <c r="B147" i="32" s="1"/>
  <c r="B148" i="32" s="1"/>
  <c r="B149" i="32" s="1"/>
  <c r="B150" i="32" s="1"/>
  <c r="B151" i="32" s="1"/>
  <c r="B152" i="32" s="1"/>
  <c r="B153" i="32" s="1"/>
  <c r="B154" i="32" s="1"/>
  <c r="B155" i="32" s="1"/>
  <c r="B156" i="32" s="1"/>
  <c r="B157" i="32" s="1"/>
  <c r="B158" i="32" s="1"/>
  <c r="B159" i="32" s="1"/>
  <c r="B160" i="32" s="1"/>
  <c r="B161" i="32" s="1"/>
  <c r="B162" i="32" s="1"/>
  <c r="B163" i="32" s="1"/>
  <c r="B164" i="32" s="1"/>
  <c r="B165" i="32" s="1"/>
  <c r="B166" i="32" s="1"/>
  <c r="B167" i="32" s="1"/>
  <c r="B168" i="32" s="1"/>
  <c r="B169" i="32" s="1"/>
  <c r="B170" i="32" s="1"/>
  <c r="B171" i="32" s="1"/>
  <c r="B172" i="32" s="1"/>
  <c r="B173" i="32" s="1"/>
  <c r="B174" i="32" s="1"/>
  <c r="B175" i="32" s="1"/>
  <c r="B176" i="32" s="1"/>
  <c r="B177" i="32" s="1"/>
  <c r="B178" i="32" s="1"/>
  <c r="B179" i="32" s="1"/>
  <c r="B180" i="32" s="1"/>
  <c r="B181" i="32" s="1"/>
  <c r="B182" i="32" s="1"/>
  <c r="B183" i="32" s="1"/>
  <c r="B184" i="32" s="1"/>
  <c r="B185" i="32" s="1"/>
  <c r="B186" i="32" s="1"/>
  <c r="B187" i="32" s="1"/>
  <c r="B188" i="32" s="1"/>
  <c r="B189" i="32" s="1"/>
  <c r="B190" i="32" s="1"/>
  <c r="B191" i="32" s="1"/>
  <c r="B192" i="32" s="1"/>
  <c r="B193" i="32" s="1"/>
  <c r="B194" i="32" s="1"/>
  <c r="B195" i="32" s="1"/>
  <c r="B196" i="32" s="1"/>
  <c r="B197" i="32" s="1"/>
  <c r="B198" i="32" s="1"/>
  <c r="B199" i="32" s="1"/>
  <c r="B200" i="32" s="1"/>
  <c r="B201" i="32" s="1"/>
  <c r="B202" i="32" s="1"/>
  <c r="B203" i="32" s="1"/>
  <c r="B204" i="32" s="1"/>
  <c r="B205" i="32" s="1"/>
  <c r="B206" i="32" s="1"/>
  <c r="B207" i="32" s="1"/>
  <c r="B208" i="32" s="1"/>
  <c r="B209" i="32" s="1"/>
  <c r="B210" i="32" s="1"/>
  <c r="B211" i="32" s="1"/>
  <c r="B212" i="32" s="1"/>
  <c r="B213" i="32" s="1"/>
  <c r="B214" i="32" s="1"/>
  <c r="B215" i="32" s="1"/>
  <c r="B216" i="32" s="1"/>
  <c r="B217" i="32" s="1"/>
  <c r="B218" i="32" s="1"/>
  <c r="B219" i="32" s="1"/>
  <c r="B220" i="32" s="1"/>
  <c r="B221" i="32" s="1"/>
  <c r="B222" i="32" s="1"/>
  <c r="B223" i="32" s="1"/>
  <c r="B224" i="32" s="1"/>
  <c r="B225" i="32" s="1"/>
  <c r="B226" i="32" s="1"/>
  <c r="B227" i="32" s="1"/>
  <c r="B228" i="32" s="1"/>
  <c r="B229" i="32" s="1"/>
  <c r="B230" i="32" s="1"/>
  <c r="B231" i="32" s="1"/>
  <c r="B232" i="32" s="1"/>
  <c r="B233" i="32" s="1"/>
  <c r="B234" i="32" s="1"/>
  <c r="B235" i="32" s="1"/>
  <c r="B236" i="32" s="1"/>
  <c r="B237" i="32" s="1"/>
  <c r="B238" i="32" s="1"/>
  <c r="B239" i="32" s="1"/>
  <c r="B240" i="32" s="1"/>
  <c r="B241" i="32" s="1"/>
  <c r="B242" i="32" s="1"/>
  <c r="B243" i="32" s="1"/>
  <c r="B244" i="32" s="1"/>
  <c r="B245" i="32" s="1"/>
  <c r="B246" i="32" s="1"/>
  <c r="B247" i="32" s="1"/>
  <c r="B248" i="32" s="1"/>
  <c r="B249" i="32" s="1"/>
  <c r="B250" i="32" s="1"/>
  <c r="B251" i="32" s="1"/>
  <c r="B252" i="32" s="1"/>
  <c r="B253" i="32" s="1"/>
  <c r="B254" i="32" s="1"/>
  <c r="B255" i="32" s="1"/>
  <c r="B256" i="32" s="1"/>
  <c r="B257" i="32" s="1"/>
  <c r="B258" i="32" s="1"/>
  <c r="B259" i="32" s="1"/>
  <c r="B260" i="32" s="1"/>
  <c r="B261" i="32" s="1"/>
  <c r="B262" i="32" s="1"/>
  <c r="B263" i="32" s="1"/>
  <c r="B264" i="32" s="1"/>
  <c r="B265" i="32" s="1"/>
  <c r="B266" i="32" s="1"/>
  <c r="B267" i="32" s="1"/>
  <c r="B268" i="32" s="1"/>
  <c r="B269" i="32" s="1"/>
  <c r="B270" i="32" s="1"/>
  <c r="B271" i="32" s="1"/>
  <c r="B272" i="32" s="1"/>
  <c r="B273" i="32" s="1"/>
  <c r="B274" i="32" s="1"/>
  <c r="B275" i="32" s="1"/>
  <c r="B276" i="32" s="1"/>
  <c r="B277" i="32" s="1"/>
  <c r="B278" i="32" s="1"/>
  <c r="B279" i="32" s="1"/>
  <c r="B280" i="32" s="1"/>
  <c r="B281" i="32" s="1"/>
  <c r="B282" i="32" s="1"/>
  <c r="B283" i="32" s="1"/>
  <c r="B284" i="32" s="1"/>
  <c r="B285" i="32" s="1"/>
  <c r="B286" i="32" s="1"/>
  <c r="B287" i="32" s="1"/>
  <c r="B288" i="32" s="1"/>
  <c r="B289" i="32" s="1"/>
  <c r="B290" i="32" s="1"/>
  <c r="B291" i="32" s="1"/>
  <c r="B292" i="32" s="1"/>
  <c r="B293" i="32" s="1"/>
  <c r="B294" i="32" s="1"/>
  <c r="B295" i="32" s="1"/>
  <c r="B296" i="32" s="1"/>
  <c r="B297" i="32" s="1"/>
  <c r="B298" i="32" s="1"/>
  <c r="B299" i="32" s="1"/>
  <c r="B300" i="32" s="1"/>
  <c r="B301" i="32" s="1"/>
  <c r="B302" i="32" s="1"/>
  <c r="B303" i="32" s="1"/>
  <c r="B304" i="32" s="1"/>
  <c r="B305" i="32" s="1"/>
  <c r="B306" i="32" s="1"/>
  <c r="B307" i="32" s="1"/>
  <c r="B308" i="32" s="1"/>
  <c r="B309" i="32" s="1"/>
  <c r="B310" i="32" s="1"/>
  <c r="B311" i="32" s="1"/>
  <c r="B312" i="32" s="1"/>
  <c r="B313" i="32" s="1"/>
  <c r="B314" i="32" s="1"/>
  <c r="B315" i="32" s="1"/>
  <c r="B316" i="32" s="1"/>
  <c r="B317" i="32" s="1"/>
  <c r="B318" i="32" s="1"/>
  <c r="B319" i="32" s="1"/>
  <c r="B320" i="32" s="1"/>
  <c r="B321" i="32" s="1"/>
  <c r="B322" i="32" s="1"/>
  <c r="B323" i="32" s="1"/>
  <c r="B324" i="32" s="1"/>
  <c r="B325" i="32" s="1"/>
  <c r="B326" i="32" s="1"/>
  <c r="B327" i="32" s="1"/>
  <c r="B328" i="32" s="1"/>
  <c r="B329" i="32" s="1"/>
  <c r="B330" i="32" s="1"/>
  <c r="B331" i="32" s="1"/>
  <c r="B332" i="32" s="1"/>
  <c r="B333" i="32" s="1"/>
  <c r="B334" i="32" s="1"/>
  <c r="B335" i="32" s="1"/>
  <c r="B336" i="32" s="1"/>
  <c r="B337" i="32" s="1"/>
  <c r="B338" i="32" s="1"/>
  <c r="B339" i="32" s="1"/>
  <c r="B340" i="32" s="1"/>
  <c r="B341" i="32" s="1"/>
  <c r="B342" i="32" s="1"/>
  <c r="B343" i="32" s="1"/>
  <c r="B344" i="32" s="1"/>
  <c r="B345" i="32" s="1"/>
  <c r="B346" i="32" s="1"/>
  <c r="B347" i="32" s="1"/>
  <c r="B348" i="32" s="1"/>
  <c r="B349" i="32" s="1"/>
  <c r="B350" i="32" s="1"/>
  <c r="B351" i="32" s="1"/>
  <c r="B352" i="32" s="1"/>
  <c r="B353" i="32" s="1"/>
  <c r="B354" i="32" s="1"/>
  <c r="B355" i="32" s="1"/>
  <c r="B356" i="32" s="1"/>
  <c r="B357" i="32" s="1"/>
  <c r="B358" i="32" s="1"/>
  <c r="B359" i="32" s="1"/>
  <c r="B360" i="32" s="1"/>
  <c r="B361" i="32" s="1"/>
  <c r="B362" i="32" s="1"/>
  <c r="B363" i="32" s="1"/>
  <c r="B364" i="32" s="1"/>
  <c r="B365" i="32" s="1"/>
  <c r="B366" i="32" s="1"/>
  <c r="B367" i="32" s="1"/>
  <c r="B368" i="32" s="1"/>
  <c r="B369" i="32" s="1"/>
  <c r="B370" i="32" s="1"/>
  <c r="B371" i="32" s="1"/>
  <c r="B372" i="32" s="1"/>
  <c r="B373" i="32" s="1"/>
  <c r="B374" i="32" s="1"/>
  <c r="O37" i="29" l="1" a="1"/>
  <c r="O37" i="29" s="1"/>
  <c r="O35" i="29" a="1"/>
  <c r="O35" i="29" s="1"/>
  <c r="O33" i="29"/>
  <c r="O32" i="29"/>
  <c r="O31" i="29"/>
  <c r="K33" i="29"/>
  <c r="K32" i="29"/>
  <c r="K31" i="29"/>
  <c r="O34" i="29" l="1"/>
  <c r="K34" i="29"/>
  <c r="O29" i="29" a="1"/>
  <c r="O29" i="29" s="1"/>
  <c r="O27" i="29" a="1"/>
  <c r="O27" i="29" s="1"/>
  <c r="O25" i="29"/>
  <c r="O24" i="29"/>
  <c r="O23" i="29"/>
  <c r="N29" i="29" a="1"/>
  <c r="N29" i="29" s="1"/>
  <c r="N27" i="29" a="1"/>
  <c r="N27" i="29" s="1"/>
  <c r="N25" i="29"/>
  <c r="N23" i="29"/>
  <c r="O26" i="29" l="1"/>
  <c r="N26" i="29"/>
  <c r="M29" i="29" a="1"/>
  <c r="M29" i="29" s="1"/>
  <c r="M27" i="29" a="1"/>
  <c r="M27" i="29" s="1"/>
  <c r="M25" i="29"/>
  <c r="M24" i="29"/>
  <c r="M23" i="29"/>
  <c r="M26" i="29" l="1"/>
  <c r="L29" i="29" a="1"/>
  <c r="L29" i="29" s="1"/>
  <c r="L27" i="29" a="1"/>
  <c r="L27" i="29" s="1"/>
  <c r="L25" i="29"/>
  <c r="L24" i="29"/>
  <c r="L23" i="29"/>
  <c r="L26" i="29" l="1"/>
  <c r="L31" i="29"/>
  <c r="L32" i="29"/>
  <c r="L34" i="29" s="1"/>
  <c r="K29" i="29" a="1"/>
  <c r="K29" i="29" s="1"/>
  <c r="K27" i="29" a="1"/>
  <c r="K27" i="29" s="1"/>
  <c r="K25" i="29"/>
  <c r="K24" i="29"/>
  <c r="K23" i="29" a="1"/>
  <c r="K23" i="29" s="1"/>
  <c r="K26" i="29" l="1"/>
  <c r="J35" i="29" a="1"/>
  <c r="J35" i="29" s="1"/>
  <c r="J37" i="29" a="1"/>
  <c r="J37" i="29" s="1"/>
  <c r="I37" i="29" a="1"/>
  <c r="I37" i="29" s="1"/>
  <c r="I35" i="29" a="1"/>
  <c r="I35" i="29" s="1"/>
  <c r="J33" i="29" l="1" a="1"/>
  <c r="J33" i="29" s="1"/>
  <c r="I33" i="29" a="1"/>
  <c r="I33" i="29" s="1"/>
  <c r="J32" i="29" a="1"/>
  <c r="J32" i="29" s="1"/>
  <c r="I32" i="29" a="1"/>
  <c r="I32" i="29" s="1"/>
  <c r="J31" i="29" a="1"/>
  <c r="J31" i="29" s="1"/>
  <c r="I31" i="29" a="1"/>
  <c r="I31" i="29" s="1"/>
  <c r="J25" i="29" a="1"/>
  <c r="J25" i="29" s="1"/>
  <c r="I25" i="29" a="1"/>
  <c r="I25" i="29" s="1"/>
  <c r="J24" i="29" a="1"/>
  <c r="J24" i="29" s="1"/>
  <c r="I24" i="29" a="1"/>
  <c r="I24" i="29" s="1"/>
  <c r="J23" i="29"/>
  <c r="I23" i="29" a="1"/>
  <c r="I23" i="29" s="1"/>
  <c r="J26" i="29" l="1"/>
  <c r="I34" i="29"/>
  <c r="I26" i="29"/>
  <c r="J34" i="29"/>
  <c r="H37" i="29" a="1"/>
  <c r="H37" i="29" s="1"/>
  <c r="H35" i="29" a="1"/>
  <c r="H35" i="29" s="1"/>
  <c r="H25" i="29" l="1"/>
  <c r="H24" i="29"/>
  <c r="H23" i="29"/>
  <c r="H33" i="29"/>
  <c r="H32" i="29"/>
  <c r="H31" i="29"/>
  <c r="H34" i="29" l="1"/>
  <c r="H26" i="29"/>
  <c r="G24" i="29"/>
  <c r="G25" i="29"/>
  <c r="G23" i="29"/>
  <c r="G26" i="29" l="1"/>
  <c r="H12" i="29"/>
  <c r="C12" i="29"/>
  <c r="G33" i="29"/>
  <c r="G32" i="29"/>
  <c r="G31" i="29"/>
  <c r="G34" i="29" l="1"/>
  <c r="E37" i="29" a="1"/>
  <c r="E37" i="29" s="1"/>
  <c r="E35" i="29" a="1"/>
  <c r="E35" i="29" s="1"/>
  <c r="F33" i="29"/>
  <c r="F32" i="29"/>
  <c r="E32" i="29"/>
  <c r="D32" i="29"/>
  <c r="F31" i="29"/>
  <c r="E31" i="29"/>
  <c r="D31" i="29"/>
  <c r="D29" i="29" a="1"/>
  <c r="D29" i="29" s="1"/>
  <c r="E29" i="29" a="1"/>
  <c r="E29" i="29" s="1"/>
  <c r="F27" i="29" a="1"/>
  <c r="F27" i="29" s="1"/>
  <c r="E27" i="29" a="1"/>
  <c r="E27" i="29" s="1"/>
  <c r="D27" i="29" a="1"/>
  <c r="D27" i="29" s="1"/>
  <c r="F25" i="29"/>
  <c r="E25" i="29"/>
  <c r="D25" i="29"/>
  <c r="F24" i="29"/>
  <c r="E24" i="29"/>
  <c r="D24" i="29"/>
  <c r="F23" i="29"/>
  <c r="E23" i="29"/>
  <c r="D23" i="29"/>
  <c r="D37" i="29" a="1"/>
  <c r="D37" i="29" s="1"/>
  <c r="D35" i="29" a="1"/>
  <c r="D35" i="29" s="1"/>
  <c r="E33" i="29"/>
  <c r="D33" i="29"/>
  <c r="C14" i="29"/>
  <c r="D26" i="29" l="1"/>
  <c r="F34" i="29"/>
  <c r="F26" i="29"/>
  <c r="D34" i="29"/>
  <c r="E34" i="29"/>
  <c r="E26" i="29"/>
  <c r="E12" i="29" a="1"/>
  <c r="E12" i="29" s="1"/>
  <c r="J12" i="29" l="1" a="1"/>
  <c r="J12" i="29" s="1"/>
  <c r="J15" i="29" a="1"/>
  <c r="J15" i="29" s="1"/>
  <c r="E15" i="29" a="1"/>
  <c r="E15" i="29" s="1"/>
  <c r="H15" i="29"/>
  <c r="C15" i="29"/>
  <c r="H14" i="29"/>
  <c r="J14" i="29" l="1"/>
  <c r="E14" i="29"/>
</calcChain>
</file>

<file path=xl/sharedStrings.xml><?xml version="1.0" encoding="utf-8"?>
<sst xmlns="http://schemas.openxmlformats.org/spreadsheetml/2006/main" count="3908" uniqueCount="72">
  <si>
    <t>INFORMACIÓN SOBRE LAS ACCIONES DE BALANCE DEL GESTOR TÉCNICO DEL SISTEMA</t>
  </si>
  <si>
    <t>INFORMATION ON THE TECHNICAL SYSTEM MANAGER BALANCING ACTIONS</t>
  </si>
  <si>
    <t>Mercados del GTS</t>
  </si>
  <si>
    <t>Fecha Publicación / Publication Date:</t>
  </si>
  <si>
    <t>Dirección de Mercados</t>
  </si>
  <si>
    <t>RESUMEN PVB 2021</t>
  </si>
  <si>
    <t>PVB SUMMARY 2021</t>
  </si>
  <si>
    <r>
      <t xml:space="preserve">COMPRA
</t>
    </r>
    <r>
      <rPr>
        <i/>
        <sz val="16"/>
        <color indexed="42"/>
        <rFont val="Verdana"/>
        <family val="2"/>
      </rPr>
      <t>PURCHASE</t>
    </r>
  </si>
  <si>
    <r>
      <t xml:space="preserve">VENTA
</t>
    </r>
    <r>
      <rPr>
        <i/>
        <sz val="16"/>
        <color indexed="42"/>
        <rFont val="Verdana"/>
        <family val="2"/>
      </rPr>
      <t>SELL</t>
    </r>
  </si>
  <si>
    <t>Acción de Balance</t>
  </si>
  <si>
    <r>
      <t>Precio Máx.</t>
    </r>
    <r>
      <rPr>
        <i/>
        <sz val="11"/>
        <color indexed="42"/>
        <rFont val="Verdana"/>
        <family val="2"/>
      </rPr>
      <t/>
    </r>
  </si>
  <si>
    <t xml:space="preserve">Acción de Balance
</t>
  </si>
  <si>
    <t xml:space="preserve">
Balancing Action</t>
  </si>
  <si>
    <r>
      <rPr>
        <i/>
        <sz val="11"/>
        <color indexed="42"/>
        <rFont val="Verdana"/>
        <family val="2"/>
      </rPr>
      <t>Max. Price</t>
    </r>
    <r>
      <rPr>
        <b/>
        <sz val="11"/>
        <color indexed="42"/>
        <rFont val="Verdana"/>
        <family val="2"/>
      </rPr>
      <t xml:space="preserve">
(€/MWh)</t>
    </r>
  </si>
  <si>
    <t>Balancing Action</t>
  </si>
  <si>
    <r>
      <t>Cantidad</t>
    </r>
    <r>
      <rPr>
        <b/>
        <sz val="10"/>
        <color indexed="42"/>
        <rFont val="Verdana"/>
        <family val="2"/>
      </rPr>
      <t xml:space="preserve">
</t>
    </r>
    <r>
      <rPr>
        <i/>
        <sz val="11"/>
        <color indexed="42"/>
        <rFont val="Verdana"/>
        <family val="2"/>
      </rPr>
      <t>Quantity</t>
    </r>
    <r>
      <rPr>
        <b/>
        <sz val="11"/>
        <color indexed="42"/>
        <rFont val="Verdana"/>
        <family val="2"/>
      </rPr>
      <t xml:space="preserve">
(MWh)</t>
    </r>
  </si>
  <si>
    <r>
      <t xml:space="preserve">Precio Medio
</t>
    </r>
    <r>
      <rPr>
        <i/>
        <sz val="11"/>
        <color indexed="42"/>
        <rFont val="Verdana"/>
        <family val="2"/>
      </rPr>
      <t>Average Price</t>
    </r>
    <r>
      <rPr>
        <b/>
        <sz val="11"/>
        <color indexed="42"/>
        <rFont val="Verdana"/>
        <family val="2"/>
      </rPr>
      <t xml:space="preserve">
</t>
    </r>
    <r>
      <rPr>
        <b/>
        <sz val="10"/>
        <color indexed="42"/>
        <rFont val="Verdana"/>
        <family val="2"/>
      </rPr>
      <t>(€/MWh)</t>
    </r>
  </si>
  <si>
    <t>Coste</t>
  </si>
  <si>
    <t>Precio Mín.</t>
  </si>
  <si>
    <r>
      <rPr>
        <i/>
        <sz val="11"/>
        <color indexed="42"/>
        <rFont val="Verdana"/>
        <family val="2"/>
      </rPr>
      <t>Cost</t>
    </r>
    <r>
      <rPr>
        <b/>
        <sz val="11"/>
        <color indexed="42"/>
        <rFont val="Verdana"/>
        <family val="2"/>
      </rPr>
      <t xml:space="preserve">
(€)*</t>
    </r>
  </si>
  <si>
    <r>
      <rPr>
        <i/>
        <sz val="11"/>
        <color indexed="42"/>
        <rFont val="Verdana"/>
        <family val="2"/>
      </rPr>
      <t>Min. Price</t>
    </r>
    <r>
      <rPr>
        <b/>
        <sz val="11"/>
        <color indexed="42"/>
        <rFont val="Verdana"/>
        <family val="2"/>
      </rPr>
      <t xml:space="preserve">
(€/MWh)</t>
    </r>
  </si>
  <si>
    <t>DETALLE MENSUAL</t>
  </si>
  <si>
    <t>MONTHLY BREAKDOWN</t>
  </si>
  <si>
    <r>
      <t xml:space="preserve">ENERO
</t>
    </r>
    <r>
      <rPr>
        <i/>
        <sz val="10"/>
        <color rgb="FFB2BB34"/>
        <rFont val="Verdana"/>
        <family val="2"/>
      </rPr>
      <t>JANUARY</t>
    </r>
  </si>
  <si>
    <r>
      <t xml:space="preserve">FEBRERO
</t>
    </r>
    <r>
      <rPr>
        <i/>
        <sz val="10"/>
        <color rgb="FFB2BB34"/>
        <rFont val="Verdana"/>
        <family val="2"/>
      </rPr>
      <t>FEBRUARY</t>
    </r>
  </si>
  <si>
    <r>
      <t xml:space="preserve">MARZO
</t>
    </r>
    <r>
      <rPr>
        <i/>
        <sz val="10"/>
        <color rgb="FFB2BB34"/>
        <rFont val="Verdana"/>
        <family val="2"/>
      </rPr>
      <t>MARCH</t>
    </r>
  </si>
  <si>
    <r>
      <t xml:space="preserve">ABRIL
</t>
    </r>
    <r>
      <rPr>
        <i/>
        <sz val="10"/>
        <color rgb="FFB2BB34"/>
        <rFont val="Verdana"/>
        <family val="2"/>
      </rPr>
      <t>APRIL</t>
    </r>
  </si>
  <si>
    <r>
      <t xml:space="preserve">MAYO
</t>
    </r>
    <r>
      <rPr>
        <i/>
        <sz val="10"/>
        <color rgb="FFB2BB34"/>
        <rFont val="Verdana"/>
        <family val="2"/>
      </rPr>
      <t>MAY</t>
    </r>
  </si>
  <si>
    <r>
      <t xml:space="preserve">JUNIO
</t>
    </r>
    <r>
      <rPr>
        <i/>
        <sz val="10"/>
        <color rgb="FFB2BB34"/>
        <rFont val="Verdana"/>
        <family val="2"/>
      </rPr>
      <t>JUNE</t>
    </r>
  </si>
  <si>
    <r>
      <t xml:space="preserve">JULIO
</t>
    </r>
    <r>
      <rPr>
        <i/>
        <sz val="10"/>
        <color rgb="FFB2BB34"/>
        <rFont val="Verdana"/>
        <family val="2"/>
      </rPr>
      <t>JULY</t>
    </r>
  </si>
  <si>
    <r>
      <t xml:space="preserve">AGOSTO
</t>
    </r>
    <r>
      <rPr>
        <i/>
        <sz val="10"/>
        <color rgb="FFB2BB34"/>
        <rFont val="Verdana"/>
        <family val="2"/>
      </rPr>
      <t>AUGUST</t>
    </r>
  </si>
  <si>
    <r>
      <t xml:space="preserve">SEPTIEMBRE
</t>
    </r>
    <r>
      <rPr>
        <i/>
        <sz val="10"/>
        <color rgb="FFB2BB34"/>
        <rFont val="Verdana"/>
        <family val="2"/>
      </rPr>
      <t>SEPTEMBER</t>
    </r>
  </si>
  <si>
    <r>
      <t xml:space="preserve">OCTUBRE
</t>
    </r>
    <r>
      <rPr>
        <i/>
        <sz val="10"/>
        <color rgb="FFB2BB34"/>
        <rFont val="Verdana"/>
        <family val="2"/>
      </rPr>
      <t>OCTOBER</t>
    </r>
  </si>
  <si>
    <r>
      <t xml:space="preserve">NOVIEMBRE
</t>
    </r>
    <r>
      <rPr>
        <i/>
        <sz val="10"/>
        <color rgb="FFB2BB34"/>
        <rFont val="Verdana"/>
        <family val="2"/>
      </rPr>
      <t>NOVEMBER</t>
    </r>
  </si>
  <si>
    <r>
      <t xml:space="preserve">DICIEMBRE
</t>
    </r>
    <r>
      <rPr>
        <sz val="10"/>
        <color rgb="FFB2BB34"/>
        <rFont val="Verdana"/>
        <family val="2"/>
      </rPr>
      <t>DECEMBER</t>
    </r>
  </si>
  <si>
    <r>
      <t xml:space="preserve">Acciones de Balance
</t>
    </r>
    <r>
      <rPr>
        <i/>
        <sz val="11"/>
        <color indexed="42"/>
        <rFont val="Verdana"/>
        <family val="2"/>
      </rPr>
      <t>Balancing Actions</t>
    </r>
  </si>
  <si>
    <t>Coste
Cost
(€) *</t>
  </si>
  <si>
    <r>
      <t xml:space="preserve">COMPRA
</t>
    </r>
    <r>
      <rPr>
        <i/>
        <sz val="12"/>
        <color rgb="FFB2BB34"/>
        <rFont val="Verdana"/>
        <family val="2"/>
      </rPr>
      <t>PURCHASE</t>
    </r>
  </si>
  <si>
    <t>Precio Mínimo</t>
  </si>
  <si>
    <r>
      <rPr>
        <i/>
        <sz val="11"/>
        <color indexed="42"/>
        <rFont val="Verdana"/>
        <family val="2"/>
      </rPr>
      <t>Minimum Price</t>
    </r>
    <r>
      <rPr>
        <b/>
        <sz val="11"/>
        <color indexed="42"/>
        <rFont val="Verdana"/>
        <family val="2"/>
      </rPr>
      <t xml:space="preserve">
(€/MWh)</t>
    </r>
  </si>
  <si>
    <r>
      <t xml:space="preserve">Precio Máximo
</t>
    </r>
    <r>
      <rPr>
        <i/>
        <sz val="11"/>
        <color indexed="42"/>
        <rFont val="Verdana"/>
        <family val="2"/>
      </rPr>
      <t/>
    </r>
  </si>
  <si>
    <r>
      <rPr>
        <i/>
        <sz val="11"/>
        <color indexed="42"/>
        <rFont val="Verdana"/>
        <family val="2"/>
      </rPr>
      <t>Maximum Price</t>
    </r>
    <r>
      <rPr>
        <b/>
        <sz val="11"/>
        <color indexed="42"/>
        <rFont val="Verdana"/>
        <family val="2"/>
      </rPr>
      <t xml:space="preserve">
(€/MWh)</t>
    </r>
  </si>
  <si>
    <r>
      <t xml:space="preserve">VENTA
</t>
    </r>
    <r>
      <rPr>
        <i/>
        <sz val="12"/>
        <color rgb="FFB2BB34"/>
        <rFont val="Verdana"/>
        <family val="2"/>
      </rPr>
      <t>SELL</t>
    </r>
  </si>
  <si>
    <t>Precio Máximo</t>
  </si>
  <si>
    <r>
      <t xml:space="preserve">Costes de compras mostrados con signo positivo y costes de venta con signo negativo </t>
    </r>
    <r>
      <rPr>
        <b/>
        <vertAlign val="superscript"/>
        <sz val="10"/>
        <color indexed="58"/>
        <rFont val="Verdana"/>
        <family val="2"/>
      </rPr>
      <t>*</t>
    </r>
    <r>
      <rPr>
        <b/>
        <sz val="10"/>
        <color indexed="58"/>
        <rFont val="Verdana"/>
        <family val="2"/>
      </rPr>
      <t/>
    </r>
  </si>
  <si>
    <t>Purchase costs are shown with a plus sign and sell costs with a minus sign *</t>
  </si>
  <si>
    <t xml:space="preserve"> </t>
  </si>
  <si>
    <r>
      <t xml:space="preserve">Sesión de negociación
</t>
    </r>
    <r>
      <rPr>
        <i/>
        <sz val="11"/>
        <color indexed="42"/>
        <rFont val="Verdana"/>
        <family val="2"/>
      </rPr>
      <t>Trading Session</t>
    </r>
  </si>
  <si>
    <r>
      <t xml:space="preserve">Acción de Balance
</t>
    </r>
    <r>
      <rPr>
        <i/>
        <sz val="11"/>
        <color indexed="42"/>
        <rFont val="Verdana"/>
        <family val="2"/>
      </rPr>
      <t>Balancing Action</t>
    </r>
  </si>
  <si>
    <r>
      <t xml:space="preserve">Coste
</t>
    </r>
    <r>
      <rPr>
        <i/>
        <sz val="11"/>
        <color indexed="42"/>
        <rFont val="Verdana"/>
        <family val="2"/>
      </rPr>
      <t>Cost</t>
    </r>
    <r>
      <rPr>
        <b/>
        <sz val="11"/>
        <color indexed="42"/>
        <rFont val="Verdana"/>
        <family val="2"/>
      </rPr>
      <t xml:space="preserve">
(€)</t>
    </r>
    <r>
      <rPr>
        <b/>
        <vertAlign val="superscript"/>
        <sz val="11"/>
        <color indexed="42"/>
        <rFont val="Verdana"/>
        <family val="2"/>
      </rPr>
      <t xml:space="preserve"> *</t>
    </r>
  </si>
  <si>
    <r>
      <t xml:space="preserve">Precio Mín.
</t>
    </r>
    <r>
      <rPr>
        <i/>
        <sz val="11"/>
        <color indexed="42"/>
        <rFont val="Verdana"/>
        <family val="2"/>
      </rPr>
      <t>Min. Price</t>
    </r>
    <r>
      <rPr>
        <b/>
        <sz val="11"/>
        <color indexed="42"/>
        <rFont val="Verdana"/>
        <family val="2"/>
      </rPr>
      <t xml:space="preserve">
</t>
    </r>
    <r>
      <rPr>
        <b/>
        <sz val="10"/>
        <color indexed="42"/>
        <rFont val="Verdana"/>
        <family val="2"/>
      </rPr>
      <t>(€/MWh)</t>
    </r>
  </si>
  <si>
    <r>
      <t xml:space="preserve">Precio Máx.
</t>
    </r>
    <r>
      <rPr>
        <i/>
        <sz val="11"/>
        <color indexed="42"/>
        <rFont val="Verdana"/>
        <family val="2"/>
      </rPr>
      <t>Max. Price</t>
    </r>
    <r>
      <rPr>
        <b/>
        <sz val="11"/>
        <color indexed="42"/>
        <rFont val="Verdana"/>
        <family val="2"/>
      </rPr>
      <t xml:space="preserve">
</t>
    </r>
    <r>
      <rPr>
        <b/>
        <sz val="10"/>
        <color indexed="42"/>
        <rFont val="Verdana"/>
        <family val="2"/>
      </rPr>
      <t>(€/MWh)</t>
    </r>
  </si>
  <si>
    <r>
      <t xml:space="preserve">Justificación
</t>
    </r>
    <r>
      <rPr>
        <i/>
        <sz val="11"/>
        <color indexed="42"/>
        <rFont val="Verdana"/>
        <family val="2"/>
      </rPr>
      <t>Justification</t>
    </r>
  </si>
  <si>
    <t>NO</t>
  </si>
  <si>
    <t>-</t>
  </si>
  <si>
    <r>
      <t xml:space="preserve">COMPRA
</t>
    </r>
    <r>
      <rPr>
        <i/>
        <sz val="11"/>
        <color indexed="58"/>
        <rFont val="Verdana"/>
        <family val="2"/>
      </rPr>
      <t>PURCHASE</t>
    </r>
  </si>
  <si>
    <r>
      <t>El Volumen de Gas Disponible inicial, podría derivar en que al finalizar el día de gas, el nivel de existencias en la red de transporte se situara dentro de la Banda de Alerta (BA).</t>
    </r>
    <r>
      <rPr>
        <b/>
        <vertAlign val="superscript"/>
        <sz val="10"/>
        <color indexed="58"/>
        <rFont val="Verdana"/>
        <family val="2"/>
      </rPr>
      <t xml:space="preserve"> **</t>
    </r>
    <r>
      <rPr>
        <b/>
        <sz val="10"/>
        <color indexed="58"/>
        <rFont val="Verdana"/>
        <family val="2"/>
      </rPr>
      <t xml:space="preserve">
</t>
    </r>
    <r>
      <rPr>
        <i/>
        <sz val="10"/>
        <color indexed="58"/>
        <rFont val="Verdana"/>
        <family val="2"/>
      </rPr>
      <t xml:space="preserve">The volume of gas within the Transmission Network at the beginning of the current gas day, could place the linepack level within the Alert Level (BA) at the end of the day. </t>
    </r>
    <r>
      <rPr>
        <i/>
        <vertAlign val="superscript"/>
        <sz val="10"/>
        <color indexed="58"/>
        <rFont val="Verdana"/>
        <family val="2"/>
      </rPr>
      <t>**</t>
    </r>
  </si>
  <si>
    <r>
      <t xml:space="preserve">VENTA
</t>
    </r>
    <r>
      <rPr>
        <i/>
        <sz val="11"/>
        <color indexed="58"/>
        <rFont val="Verdana"/>
        <family val="2"/>
      </rPr>
      <t>SELL</t>
    </r>
  </si>
  <si>
    <r>
      <t xml:space="preserve">VENTA
</t>
    </r>
    <r>
      <rPr>
        <i/>
        <sz val="11"/>
        <color rgb="FF0071A1"/>
        <rFont val="Verdana"/>
        <family val="2"/>
      </rPr>
      <t>SELL</t>
    </r>
  </si>
  <si>
    <r>
      <t xml:space="preserve">* Costes de compras mostrados con signo positivo y costes de venta con signo negativo / </t>
    </r>
    <r>
      <rPr>
        <i/>
        <sz val="11"/>
        <color indexed="58"/>
        <rFont val="Verdana"/>
        <family val="2"/>
      </rPr>
      <t>Purchase costs are shown with a plus sign and sell costs with a minus sign</t>
    </r>
  </si>
  <si>
    <r>
      <t xml:space="preserve">** Puede consultar el Volumen de Gas Disponible (VGD) en el siguiente link, seleccionando la fecha deseada: / </t>
    </r>
    <r>
      <rPr>
        <i/>
        <sz val="11"/>
        <color indexed="58"/>
        <rFont val="Verdana"/>
        <family val="2"/>
      </rPr>
      <t xml:space="preserve">For detailed information the Network Imbalance Index can be consulted in the folowing link: </t>
    </r>
  </si>
  <si>
    <t>https://www.enagas.es/enagas/es/Gestion_Tecnica_Sistema/Mercados/Volumen_de_gas_disponible</t>
  </si>
  <si>
    <t>https://www.enagas.es/enagas/en/Gestion_Tecnica_Sistema/Mercados/Volumen_de_gas_disponible</t>
  </si>
  <si>
    <t>INFORMACIÓN SOBRE LA GESTIÓN DE DESBALANCE DE USUARIOS TVB Y AVB</t>
  </si>
  <si>
    <t>INFORMATION OF THE MANAGEMENT OF USERS' IMBALANCE IN TVB AND AVB</t>
  </si>
  <si>
    <t>RESUMEN  2021</t>
  </si>
  <si>
    <t>SUMMARY 2021</t>
  </si>
  <si>
    <t>Gestión Desbalances</t>
  </si>
  <si>
    <t>Imbalance Management</t>
  </si>
  <si>
    <r>
      <t xml:space="preserve">Gestión Desbalances
</t>
    </r>
    <r>
      <rPr>
        <i/>
        <sz val="11"/>
        <color indexed="42"/>
        <rFont val="Verdana"/>
        <family val="2"/>
      </rPr>
      <t>Management Imbalance</t>
    </r>
  </si>
  <si>
    <t>INFORMACIÓN SOBRE LA GESTIÓN DE DESBALANCES DE USUARIOS EN TVB Y AVB</t>
  </si>
  <si>
    <r>
      <t xml:space="preserve">Gestión Desbalance Usuarios
</t>
    </r>
    <r>
      <rPr>
        <i/>
        <sz val="11"/>
        <color indexed="42"/>
        <rFont val="Verdana"/>
        <family val="2"/>
      </rPr>
      <t>Management Users' Imbalances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</si>
</sst>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dd\-mm\-yy;@"/>
    <numFmt numFmtId="166" formatCode="#,##0.00\ _€"/>
    <numFmt numFmtId="167" formatCode="0.00_ ;\-0.00\ "/>
    <numFmt numFmtId="168" formatCode="[$-C0A]d\-mmm;@"/>
    <numFmt numFmtId="169" formatCode="dd/mm/yy;@"/>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6"/>
      <color indexed="58"/>
      <name val="Verdana"/>
      <family val="2"/>
    </font>
    <font>
      <b/>
      <sz val="10"/>
      <color indexed="42"/>
      <name val="Verdana"/>
      <family val="2"/>
    </font>
    <font>
      <b/>
      <sz val="10"/>
      <color indexed="58"/>
      <name val="Verdana"/>
      <family val="2"/>
    </font>
    <font>
      <b/>
      <i/>
      <sz val="10"/>
      <color indexed="42"/>
      <name val="Verdana"/>
      <family val="2"/>
    </font>
    <font>
      <sz val="10"/>
      <color indexed="58"/>
      <name val="Verdana"/>
      <family val="2"/>
    </font>
    <font>
      <b/>
      <sz val="12"/>
      <color indexed="58"/>
      <name val="Verdana"/>
      <family val="2"/>
    </font>
    <font>
      <b/>
      <sz val="11"/>
      <color indexed="42"/>
      <name val="Verdana"/>
      <family val="2"/>
    </font>
    <font>
      <b/>
      <sz val="11"/>
      <color indexed="58"/>
      <name val="Verdana"/>
      <family val="2"/>
    </font>
    <font>
      <sz val="11"/>
      <name val="Arial"/>
      <family val="2"/>
    </font>
    <font>
      <sz val="9"/>
      <color indexed="58"/>
      <name val="Verdana"/>
      <family val="2"/>
    </font>
    <font>
      <b/>
      <sz val="9"/>
      <color indexed="58"/>
      <name val="Verdana"/>
      <family val="2"/>
    </font>
    <font>
      <b/>
      <sz val="14"/>
      <color indexed="58"/>
      <name val="Verdana"/>
      <family val="2"/>
    </font>
    <font>
      <u/>
      <sz val="10"/>
      <color theme="10"/>
      <name val="Arial"/>
      <family val="2"/>
    </font>
    <font>
      <b/>
      <sz val="16"/>
      <color indexed="42"/>
      <name val="Verdana"/>
      <family val="2"/>
    </font>
    <font>
      <i/>
      <sz val="11"/>
      <color indexed="42"/>
      <name val="Verdana"/>
      <family val="2"/>
    </font>
    <font>
      <b/>
      <vertAlign val="superscript"/>
      <sz val="11"/>
      <color indexed="42"/>
      <name val="Verdana"/>
      <family val="2"/>
    </font>
    <font>
      <i/>
      <sz val="12"/>
      <color indexed="58"/>
      <name val="Verdana"/>
      <family val="2"/>
    </font>
    <font>
      <i/>
      <sz val="11"/>
      <color indexed="58"/>
      <name val="Verdana"/>
      <family val="2"/>
    </font>
    <font>
      <sz val="11"/>
      <color indexed="58"/>
      <name val="Verdana"/>
      <family val="2"/>
    </font>
    <font>
      <u/>
      <sz val="11"/>
      <color theme="10"/>
      <name val="Arial"/>
      <family val="2"/>
    </font>
    <font>
      <b/>
      <vertAlign val="superscript"/>
      <sz val="10"/>
      <color indexed="58"/>
      <name val="Verdana"/>
      <family val="2"/>
    </font>
    <font>
      <i/>
      <sz val="10"/>
      <color indexed="58"/>
      <name val="Verdana"/>
      <family val="2"/>
    </font>
    <font>
      <i/>
      <sz val="16"/>
      <color indexed="42"/>
      <name val="Verdana"/>
      <family val="2"/>
    </font>
    <font>
      <b/>
      <sz val="10"/>
      <color rgb="FFB2BB34"/>
      <name val="Verdana"/>
      <family val="2"/>
    </font>
    <font>
      <i/>
      <sz val="10"/>
      <color rgb="FFB2BB34"/>
      <name val="Verdana"/>
      <family val="2"/>
    </font>
    <font>
      <b/>
      <sz val="12"/>
      <color rgb="FFB2BB34"/>
      <name val="Verdana"/>
      <family val="2"/>
    </font>
    <font>
      <i/>
      <sz val="12"/>
      <color rgb="FFB2BB34"/>
      <name val="Verdana"/>
      <family val="2"/>
    </font>
    <font>
      <sz val="10"/>
      <color rgb="FFB2BB34"/>
      <name val="Verdana"/>
      <family val="2"/>
    </font>
    <font>
      <sz val="14"/>
      <color indexed="58"/>
      <name val="Verdana"/>
      <family val="2"/>
    </font>
    <font>
      <i/>
      <sz val="14"/>
      <color indexed="58"/>
      <name val="Verdana"/>
      <family val="2"/>
    </font>
    <font>
      <sz val="14"/>
      <name val="Arial"/>
      <family val="2"/>
    </font>
    <font>
      <i/>
      <vertAlign val="superscript"/>
      <sz val="10"/>
      <color indexed="58"/>
      <name val="Verdana"/>
      <family val="2"/>
    </font>
    <font>
      <i/>
      <sz val="11"/>
      <color rgb="FF0071A1"/>
      <name val="Verdana"/>
      <family val="2"/>
    </font>
    <font>
      <sz val="10"/>
      <name val="Arial"/>
      <family val="2"/>
    </font>
  </fonts>
  <fills count="2">
    <fill>
      <patternFill patternType="none"/>
    </fill>
    <fill>
      <patternFill patternType="gray125"/>
    </fill>
  </fills>
  <borders count="44">
    <border>
      <left/>
      <right/>
      <top/>
      <bottom/>
      <diagonal/>
    </border>
    <border>
      <left/>
      <right/>
      <top/>
      <bottom style="medium">
        <color indexed="42"/>
      </bottom>
      <diagonal/>
    </border>
    <border>
      <left style="medium">
        <color indexed="42"/>
      </left>
      <right style="medium">
        <color indexed="42"/>
      </right>
      <top style="hair">
        <color indexed="42"/>
      </top>
      <bottom style="medium">
        <color indexed="42"/>
      </bottom>
      <diagonal/>
    </border>
    <border>
      <left style="medium">
        <color indexed="42"/>
      </left>
      <right style="medium">
        <color indexed="42"/>
      </right>
      <top/>
      <bottom style="hair">
        <color indexed="42"/>
      </bottom>
      <diagonal/>
    </border>
    <border>
      <left style="medium">
        <color indexed="42"/>
      </left>
      <right/>
      <top style="medium">
        <color indexed="42"/>
      </top>
      <bottom/>
      <diagonal/>
    </border>
    <border>
      <left/>
      <right/>
      <top style="medium">
        <color indexed="42"/>
      </top>
      <bottom/>
      <diagonal/>
    </border>
    <border>
      <left/>
      <right style="medium">
        <color indexed="42"/>
      </right>
      <top style="medium">
        <color indexed="42"/>
      </top>
      <bottom/>
      <diagonal/>
    </border>
    <border>
      <left style="medium">
        <color indexed="42"/>
      </left>
      <right style="medium">
        <color indexed="42"/>
      </right>
      <top style="medium">
        <color indexed="42"/>
      </top>
      <bottom style="hair">
        <color indexed="42"/>
      </bottom>
      <diagonal/>
    </border>
    <border>
      <left style="medium">
        <color indexed="42"/>
      </left>
      <right style="medium">
        <color indexed="42"/>
      </right>
      <top style="hair">
        <color indexed="42"/>
      </top>
      <bottom style="hair">
        <color indexed="42"/>
      </bottom>
      <diagonal/>
    </border>
    <border>
      <left style="medium">
        <color indexed="42"/>
      </left>
      <right style="medium">
        <color indexed="42"/>
      </right>
      <top style="medium">
        <color indexed="42"/>
      </top>
      <bottom style="medium">
        <color indexed="42"/>
      </bottom>
      <diagonal/>
    </border>
    <border>
      <left style="medium">
        <color indexed="42"/>
      </left>
      <right style="medium">
        <color indexed="42"/>
      </right>
      <top/>
      <bottom style="medium">
        <color indexed="42"/>
      </bottom>
      <diagonal/>
    </border>
    <border>
      <left style="medium">
        <color indexed="42"/>
      </left>
      <right style="medium">
        <color indexed="42"/>
      </right>
      <top style="hair">
        <color indexed="42"/>
      </top>
      <bottom/>
      <diagonal/>
    </border>
    <border>
      <left/>
      <right/>
      <top/>
      <bottom style="dotted">
        <color rgb="FF007AAE"/>
      </bottom>
      <diagonal/>
    </border>
    <border>
      <left style="medium">
        <color indexed="42"/>
      </left>
      <right style="medium">
        <color indexed="42"/>
      </right>
      <top style="medium">
        <color indexed="42"/>
      </top>
      <bottom/>
      <diagonal/>
    </border>
    <border>
      <left style="medium">
        <color indexed="42"/>
      </left>
      <right style="hair">
        <color indexed="42"/>
      </right>
      <top style="medium">
        <color indexed="42"/>
      </top>
      <bottom style="hair">
        <color indexed="42"/>
      </bottom>
      <diagonal/>
    </border>
    <border>
      <left style="hair">
        <color indexed="42"/>
      </left>
      <right style="hair">
        <color indexed="42"/>
      </right>
      <top style="medium">
        <color indexed="42"/>
      </top>
      <bottom style="hair">
        <color indexed="42"/>
      </bottom>
      <diagonal/>
    </border>
    <border>
      <left style="hair">
        <color indexed="42"/>
      </left>
      <right style="medium">
        <color indexed="42"/>
      </right>
      <top style="medium">
        <color indexed="42"/>
      </top>
      <bottom style="hair">
        <color indexed="42"/>
      </bottom>
      <diagonal/>
    </border>
    <border>
      <left style="medium">
        <color indexed="42"/>
      </left>
      <right style="hair">
        <color indexed="42"/>
      </right>
      <top style="hair">
        <color indexed="42"/>
      </top>
      <bottom style="hair">
        <color indexed="42"/>
      </bottom>
      <diagonal/>
    </border>
    <border>
      <left style="hair">
        <color indexed="42"/>
      </left>
      <right style="hair">
        <color indexed="42"/>
      </right>
      <top style="hair">
        <color indexed="42"/>
      </top>
      <bottom style="hair">
        <color indexed="42"/>
      </bottom>
      <diagonal/>
    </border>
    <border>
      <left style="hair">
        <color indexed="42"/>
      </left>
      <right style="medium">
        <color indexed="42"/>
      </right>
      <top style="hair">
        <color indexed="42"/>
      </top>
      <bottom style="hair">
        <color indexed="42"/>
      </bottom>
      <diagonal/>
    </border>
    <border>
      <left style="medium">
        <color indexed="42"/>
      </left>
      <right style="hair">
        <color indexed="42"/>
      </right>
      <top style="hair">
        <color indexed="42"/>
      </top>
      <bottom/>
      <diagonal/>
    </border>
    <border>
      <left style="hair">
        <color indexed="42"/>
      </left>
      <right style="hair">
        <color indexed="42"/>
      </right>
      <top style="hair">
        <color indexed="42"/>
      </top>
      <bottom/>
      <diagonal/>
    </border>
    <border>
      <left style="hair">
        <color indexed="42"/>
      </left>
      <right style="hair">
        <color indexed="42"/>
      </right>
      <top/>
      <bottom style="hair">
        <color indexed="42"/>
      </bottom>
      <diagonal/>
    </border>
    <border>
      <left style="hair">
        <color indexed="42"/>
      </left>
      <right style="hair">
        <color indexed="42"/>
      </right>
      <top/>
      <bottom style="medium">
        <color indexed="42"/>
      </bottom>
      <diagonal/>
    </border>
    <border>
      <left/>
      <right style="hair">
        <color indexed="42"/>
      </right>
      <top style="hair">
        <color indexed="42"/>
      </top>
      <bottom style="hair">
        <color indexed="42"/>
      </bottom>
      <diagonal/>
    </border>
    <border>
      <left style="dotted">
        <color indexed="42"/>
      </left>
      <right style="hair">
        <color indexed="42"/>
      </right>
      <top style="hair">
        <color indexed="42"/>
      </top>
      <bottom/>
      <diagonal/>
    </border>
    <border>
      <left style="hair">
        <color indexed="42"/>
      </left>
      <right style="dotted">
        <color indexed="42"/>
      </right>
      <top style="hair">
        <color indexed="42"/>
      </top>
      <bottom/>
      <diagonal/>
    </border>
    <border>
      <left style="medium">
        <color indexed="42"/>
      </left>
      <right style="medium">
        <color indexed="42"/>
      </right>
      <top/>
      <bottom/>
      <diagonal/>
    </border>
    <border>
      <left style="dotted">
        <color rgb="FF007AAE"/>
      </left>
      <right/>
      <top/>
      <bottom style="dotted">
        <color rgb="FF007AAE"/>
      </bottom>
      <diagonal/>
    </border>
    <border>
      <left style="dotted">
        <color rgb="FF007AAE"/>
      </left>
      <right/>
      <top style="dotted">
        <color rgb="FF007AAE"/>
      </top>
      <bottom/>
      <diagonal/>
    </border>
    <border>
      <left/>
      <right/>
      <top style="dotted">
        <color rgb="FF007AAE"/>
      </top>
      <bottom/>
      <diagonal/>
    </border>
    <border>
      <left/>
      <right style="dotted">
        <color rgb="FF007AAE"/>
      </right>
      <top style="dotted">
        <color rgb="FF007AAE"/>
      </top>
      <bottom/>
      <diagonal/>
    </border>
    <border>
      <left/>
      <right style="dotted">
        <color rgb="FF007AAE"/>
      </right>
      <top/>
      <bottom style="dotted">
        <color rgb="FF007AAE"/>
      </bottom>
      <diagonal/>
    </border>
    <border>
      <left style="dotted">
        <color rgb="FF0070C0"/>
      </left>
      <right/>
      <top/>
      <bottom/>
      <diagonal/>
    </border>
    <border>
      <left/>
      <right/>
      <top style="medium">
        <color indexed="42"/>
      </top>
      <bottom style="medium">
        <color indexed="42"/>
      </bottom>
      <diagonal/>
    </border>
    <border>
      <left style="dotted">
        <color rgb="FF0070C0"/>
      </left>
      <right/>
      <top/>
      <bottom style="dotted">
        <color rgb="FF0070C0"/>
      </bottom>
      <diagonal/>
    </border>
    <border>
      <left/>
      <right/>
      <top/>
      <bottom style="dotted">
        <color rgb="FF0070C0"/>
      </bottom>
      <diagonal/>
    </border>
    <border>
      <left/>
      <right style="dotted">
        <color rgb="FF0070C0"/>
      </right>
      <top/>
      <bottom style="dotted">
        <color rgb="FF0070C0"/>
      </bottom>
      <diagonal/>
    </border>
    <border>
      <left style="hair">
        <color indexed="42"/>
      </left>
      <right style="medium">
        <color rgb="FFB2BB34"/>
      </right>
      <top style="hair">
        <color indexed="42"/>
      </top>
      <bottom style="hair">
        <color indexed="42"/>
      </bottom>
      <diagonal/>
    </border>
    <border>
      <left style="dotted">
        <color indexed="42"/>
      </left>
      <right style="medium">
        <color rgb="FFB2BB34"/>
      </right>
      <top style="hair">
        <color indexed="42"/>
      </top>
      <bottom/>
      <diagonal/>
    </border>
    <border>
      <left style="hair">
        <color indexed="42"/>
      </left>
      <right style="medium">
        <color rgb="FFB2BB34"/>
      </right>
      <top/>
      <bottom style="hair">
        <color indexed="42"/>
      </bottom>
      <diagonal/>
    </border>
    <border>
      <left style="hair">
        <color indexed="42"/>
      </left>
      <right style="medium">
        <color rgb="FFB2BB34"/>
      </right>
      <top/>
      <bottom style="medium">
        <color indexed="42"/>
      </bottom>
      <diagonal/>
    </border>
    <border>
      <left style="hair">
        <color indexed="42"/>
      </left>
      <right style="medium">
        <color rgb="FFB2BB34"/>
      </right>
      <top style="medium">
        <color indexed="42"/>
      </top>
      <bottom style="hair">
        <color indexed="42"/>
      </bottom>
      <diagonal/>
    </border>
    <border>
      <left style="hair">
        <color indexed="42"/>
      </left>
      <right style="medium">
        <color rgb="FFB2BB34"/>
      </right>
      <top style="hair">
        <color indexed="42"/>
      </top>
      <bottom/>
      <diagonal/>
    </border>
  </borders>
  <cellStyleXfs count="6">
    <xf numFmtId="0" fontId="0" fillId="0" borderId="0"/>
    <xf numFmtId="0" fontId="16" fillId="0" borderId="0" applyNumberFormat="0" applyFill="0" applyBorder="0" applyAlignment="0" applyProtection="0"/>
    <xf numFmtId="0" fontId="3" fillId="0" borderId="0"/>
    <xf numFmtId="0" fontId="2" fillId="0" borderId="0"/>
    <xf numFmtId="0" fontId="1" fillId="0" borderId="0"/>
    <xf numFmtId="9" fontId="37" fillId="0" borderId="0" applyFont="0" applyFill="0" applyBorder="0" applyAlignment="0" applyProtection="0"/>
  </cellStyleXfs>
  <cellXfs count="179">
    <xf numFmtId="0" fontId="0" fillId="0" borderId="0" xfId="0"/>
    <xf numFmtId="0" fontId="4" fillId="0" borderId="0" xfId="0" applyFont="1" applyAlignment="1">
      <alignment horizontal="center" vertical="center"/>
    </xf>
    <xf numFmtId="0" fontId="4" fillId="0" borderId="0" xfId="0" applyFont="1" applyAlignment="1">
      <alignment horizontal="center"/>
    </xf>
    <xf numFmtId="3" fontId="7" fillId="0" borderId="1" xfId="0" applyNumberFormat="1" applyFont="1" applyBorder="1" applyAlignment="1">
      <alignment horizontal="left"/>
    </xf>
    <xf numFmtId="164" fontId="6" fillId="0" borderId="0" xfId="0" applyNumberFormat="1" applyFont="1" applyAlignment="1" applyProtection="1">
      <alignment horizontal="center" vertical="center"/>
      <protection locked="0"/>
    </xf>
    <xf numFmtId="0" fontId="4" fillId="0" borderId="0" xfId="0" applyFont="1"/>
    <xf numFmtId="3" fontId="6" fillId="0" borderId="0" xfId="0" applyNumberFormat="1" applyFont="1" applyAlignment="1">
      <alignment vertical="center"/>
    </xf>
    <xf numFmtId="164" fontId="11" fillId="0" borderId="0" xfId="0" applyNumberFormat="1" applyFont="1" applyAlignment="1" applyProtection="1">
      <alignment horizontal="center" vertical="center"/>
      <protection locked="0"/>
    </xf>
    <xf numFmtId="0" fontId="12" fillId="0" borderId="0" xfId="0" applyFont="1"/>
    <xf numFmtId="164" fontId="14" fillId="0" borderId="0" xfId="0" applyNumberFormat="1" applyFont="1" applyAlignment="1" applyProtection="1">
      <alignment horizontal="left" vertical="center"/>
      <protection locked="0"/>
    </xf>
    <xf numFmtId="0" fontId="15" fillId="0" borderId="0" xfId="0" applyFont="1" applyAlignment="1">
      <alignment vertical="center"/>
    </xf>
    <xf numFmtId="0" fontId="15" fillId="0" borderId="0" xfId="0" applyFont="1" applyAlignment="1">
      <alignment horizontal="left" vertical="center"/>
    </xf>
    <xf numFmtId="3" fontId="10" fillId="0" borderId="0" xfId="0" applyNumberFormat="1" applyFont="1" applyAlignment="1">
      <alignment horizontal="left" vertical="center"/>
    </xf>
    <xf numFmtId="3" fontId="7" fillId="0" borderId="0" xfId="0" applyNumberFormat="1" applyFont="1" applyAlignment="1">
      <alignment horizontal="left"/>
    </xf>
    <xf numFmtId="3" fontId="7" fillId="0" borderId="0" xfId="0" applyNumberFormat="1" applyFont="1" applyAlignment="1">
      <alignment horizontal="left" vertical="center"/>
    </xf>
    <xf numFmtId="3" fontId="10" fillId="0" borderId="7" xfId="0"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3" fontId="11" fillId="0" borderId="8" xfId="0" applyNumberFormat="1" applyFont="1" applyBorder="1" applyAlignment="1">
      <alignment horizontal="center" vertical="center"/>
    </xf>
    <xf numFmtId="3" fontId="10" fillId="0" borderId="9" xfId="0" applyNumberFormat="1" applyFont="1" applyBorder="1" applyAlignment="1">
      <alignment horizontal="center" vertical="center" wrapText="1"/>
    </xf>
    <xf numFmtId="4" fontId="11" fillId="0" borderId="8"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5" fillId="0" borderId="0" xfId="0" applyFont="1" applyAlignment="1">
      <alignment horizontal="center" vertical="center"/>
    </xf>
    <xf numFmtId="3" fontId="7" fillId="0" borderId="0" xfId="0" applyNumberFormat="1" applyFont="1" applyAlignment="1">
      <alignment horizontal="center"/>
    </xf>
    <xf numFmtId="3" fontId="7" fillId="0" borderId="0" xfId="0" applyNumberFormat="1" applyFont="1" applyAlignment="1">
      <alignment horizontal="center" vertical="center"/>
    </xf>
    <xf numFmtId="3" fontId="6" fillId="0" borderId="0" xfId="0" applyNumberFormat="1" applyFont="1" applyAlignment="1">
      <alignment horizontal="center" vertical="center"/>
    </xf>
    <xf numFmtId="3" fontId="7" fillId="0" borderId="1" xfId="0" applyNumberFormat="1" applyFont="1" applyBorder="1" applyAlignment="1">
      <alignment horizontal="center"/>
    </xf>
    <xf numFmtId="3" fontId="7" fillId="0" borderId="1" xfId="0" applyNumberFormat="1" applyFont="1" applyBorder="1" applyAlignment="1">
      <alignment horizontal="center" vertical="center"/>
    </xf>
    <xf numFmtId="2" fontId="11" fillId="0" borderId="3"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164" fontId="6" fillId="0" borderId="0" xfId="0" applyNumberFormat="1" applyFont="1" applyAlignment="1" applyProtection="1">
      <alignment horizontal="center" vertical="center" wrapText="1"/>
      <protection locked="0"/>
    </xf>
    <xf numFmtId="3" fontId="11" fillId="0" borderId="3" xfId="0" applyNumberFormat="1" applyFont="1" applyBorder="1" applyAlignment="1">
      <alignment horizontal="center" vertical="center" wrapText="1"/>
    </xf>
    <xf numFmtId="164" fontId="11" fillId="0" borderId="0" xfId="0" applyNumberFormat="1" applyFont="1" applyAlignment="1" applyProtection="1">
      <alignment horizontal="center" vertical="center" wrapText="1"/>
      <protection locked="0"/>
    </xf>
    <xf numFmtId="0" fontId="13" fillId="0" borderId="0" xfId="0" applyFont="1" applyAlignment="1">
      <alignment horizontal="center" wrapText="1"/>
    </xf>
    <xf numFmtId="14" fontId="14" fillId="0" borderId="0" xfId="0" applyNumberFormat="1" applyFont="1" applyAlignment="1">
      <alignment horizontal="center" wrapText="1"/>
    </xf>
    <xf numFmtId="0" fontId="4" fillId="0" borderId="0" xfId="0" applyFont="1" applyAlignment="1">
      <alignment horizontal="left" vertical="center"/>
    </xf>
    <xf numFmtId="3" fontId="6" fillId="0" borderId="0" xfId="0" applyNumberFormat="1" applyFont="1" applyAlignment="1">
      <alignment horizontal="left" vertical="center"/>
    </xf>
    <xf numFmtId="0" fontId="0" fillId="0" borderId="0" xfId="0" applyAlignment="1">
      <alignment horizontal="center" wrapText="1"/>
    </xf>
    <xf numFmtId="0" fontId="12" fillId="0" borderId="0" xfId="0" applyFont="1" applyAlignment="1">
      <alignment horizontal="center" wrapText="1"/>
    </xf>
    <xf numFmtId="0" fontId="8" fillId="0" borderId="0" xfId="0" applyFont="1" applyAlignment="1">
      <alignment horizontal="center" wrapText="1"/>
    </xf>
    <xf numFmtId="0" fontId="6" fillId="0" borderId="0" xfId="0" applyFont="1" applyAlignment="1">
      <alignment horizontal="center" wrapText="1"/>
    </xf>
    <xf numFmtId="4" fontId="0" fillId="0" borderId="0" xfId="0" applyNumberFormat="1" applyAlignment="1">
      <alignment horizontal="center" vertical="center"/>
    </xf>
    <xf numFmtId="4" fontId="15" fillId="0" borderId="0" xfId="0" applyNumberFormat="1" applyFont="1" applyAlignment="1">
      <alignment horizontal="center" vertical="center"/>
    </xf>
    <xf numFmtId="4" fontId="9" fillId="0" borderId="0" xfId="0" applyNumberFormat="1" applyFont="1" applyAlignment="1">
      <alignment horizontal="center" vertical="center"/>
    </xf>
    <xf numFmtId="4" fontId="7" fillId="0" borderId="0" xfId="0" applyNumberFormat="1" applyFont="1" applyAlignment="1">
      <alignment horizontal="center" vertical="center"/>
    </xf>
    <xf numFmtId="4" fontId="7" fillId="0" borderId="1" xfId="0" applyNumberFormat="1" applyFont="1" applyBorder="1" applyAlignment="1">
      <alignment horizontal="center" vertical="center"/>
    </xf>
    <xf numFmtId="4" fontId="10" fillId="0" borderId="9" xfId="0" applyNumberFormat="1" applyFont="1" applyBorder="1" applyAlignment="1">
      <alignment horizontal="center" vertical="center" wrapText="1"/>
    </xf>
    <xf numFmtId="4" fontId="11" fillId="0" borderId="8"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0" fontId="0" fillId="0" borderId="0" xfId="0" applyAlignment="1">
      <alignment horizontal="left" vertical="center"/>
    </xf>
    <xf numFmtId="14" fontId="14" fillId="0" borderId="0" xfId="0" applyNumberFormat="1" applyFont="1" applyAlignment="1">
      <alignment horizontal="left" vertical="center"/>
    </xf>
    <xf numFmtId="3" fontId="11" fillId="0" borderId="3" xfId="0" applyNumberFormat="1" applyFont="1" applyBorder="1" applyAlignment="1">
      <alignment horizontal="center" vertical="center"/>
    </xf>
    <xf numFmtId="4" fontId="11" fillId="0" borderId="3" xfId="0" applyNumberFormat="1" applyFont="1" applyBorder="1" applyAlignment="1">
      <alignment horizontal="center" vertical="center"/>
    </xf>
    <xf numFmtId="0" fontId="9" fillId="0" borderId="0" xfId="0" applyFont="1" applyAlignment="1">
      <alignment horizontal="left" vertical="center"/>
    </xf>
    <xf numFmtId="165" fontId="11" fillId="0" borderId="3" xfId="0" applyNumberFormat="1" applyFont="1" applyBorder="1" applyAlignment="1">
      <alignment horizontal="center" vertical="center" wrapText="1"/>
    </xf>
    <xf numFmtId="165" fontId="11" fillId="0" borderId="2" xfId="0" applyNumberFormat="1" applyFont="1" applyBorder="1" applyAlignment="1">
      <alignment horizontal="center" vertical="center" wrapText="1"/>
    </xf>
    <xf numFmtId="164" fontId="11" fillId="0" borderId="0" xfId="0" applyNumberFormat="1" applyFont="1" applyAlignment="1" applyProtection="1">
      <alignment horizontal="left" vertical="center"/>
      <protection locked="0"/>
    </xf>
    <xf numFmtId="0" fontId="11" fillId="0" borderId="0" xfId="0" applyFont="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Alignment="1" applyProtection="1">
      <alignment horizontal="center" vertical="center"/>
      <protection locked="0"/>
    </xf>
    <xf numFmtId="0" fontId="22" fillId="0" borderId="0" xfId="0" applyFont="1" applyAlignment="1">
      <alignment horizontal="left" vertical="center"/>
    </xf>
    <xf numFmtId="0" fontId="12" fillId="0" borderId="0" xfId="0" applyFont="1" applyAlignment="1">
      <alignment horizontal="left" vertical="center"/>
    </xf>
    <xf numFmtId="3" fontId="23" fillId="0" borderId="0" xfId="1" applyNumberFormat="1" applyFont="1" applyFill="1" applyBorder="1" applyAlignment="1">
      <alignment horizontal="left" vertical="center"/>
    </xf>
    <xf numFmtId="0" fontId="22" fillId="0" borderId="0" xfId="0" applyFont="1" applyAlignment="1">
      <alignment horizontal="center"/>
    </xf>
    <xf numFmtId="0" fontId="22" fillId="0" borderId="0" xfId="0" applyFont="1" applyAlignment="1">
      <alignment horizontal="center" vertical="center"/>
    </xf>
    <xf numFmtId="4" fontId="22" fillId="0" borderId="0" xfId="0" applyNumberFormat="1" applyFont="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4" fontId="12" fillId="0" borderId="0" xfId="0" applyNumberFormat="1" applyFont="1" applyAlignment="1">
      <alignment horizontal="center" vertical="center"/>
    </xf>
    <xf numFmtId="0" fontId="23" fillId="0" borderId="0" xfId="1" applyFont="1"/>
    <xf numFmtId="14" fontId="11" fillId="0" borderId="0" xfId="0" applyNumberFormat="1" applyFont="1" applyAlignment="1">
      <alignment horizontal="right" vertical="center"/>
    </xf>
    <xf numFmtId="2" fontId="11" fillId="0" borderId="2" xfId="0" applyNumberFormat="1" applyFont="1" applyBorder="1" applyAlignment="1">
      <alignment horizontal="left" vertical="center" wrapText="1"/>
    </xf>
    <xf numFmtId="2" fontId="6" fillId="0" borderId="7" xfId="0" applyNumberFormat="1" applyFont="1" applyBorder="1" applyAlignment="1">
      <alignment horizontal="left" vertical="center" wrapText="1"/>
    </xf>
    <xf numFmtId="2" fontId="6" fillId="0" borderId="3" xfId="0" applyNumberFormat="1" applyFont="1" applyBorder="1" applyAlignment="1">
      <alignment horizontal="left" vertical="center" wrapText="1"/>
    </xf>
    <xf numFmtId="2" fontId="6" fillId="0" borderId="8" xfId="0" applyNumberFormat="1" applyFont="1" applyBorder="1" applyAlignment="1">
      <alignment horizontal="left" vertical="center" wrapText="1"/>
    </xf>
    <xf numFmtId="2" fontId="6" fillId="0" borderId="11" xfId="0" applyNumberFormat="1" applyFont="1" applyBorder="1" applyAlignment="1">
      <alignment horizontal="left" vertical="center" wrapText="1"/>
    </xf>
    <xf numFmtId="0" fontId="9" fillId="0" borderId="0" xfId="0" applyFont="1" applyAlignment="1">
      <alignment horizontal="center" vertical="center"/>
    </xf>
    <xf numFmtId="164" fontId="6" fillId="0" borderId="12" xfId="0" applyNumberFormat="1" applyFont="1" applyBorder="1" applyAlignment="1" applyProtection="1">
      <alignment horizontal="left" vertical="center" wrapText="1"/>
      <protection locked="0"/>
    </xf>
    <xf numFmtId="14" fontId="0" fillId="0" borderId="0" xfId="0" applyNumberFormat="1" applyAlignment="1">
      <alignment horizontal="center" vertical="center"/>
    </xf>
    <xf numFmtId="4" fontId="11" fillId="0" borderId="11" xfId="0" applyNumberFormat="1" applyFont="1" applyBorder="1" applyAlignment="1">
      <alignment horizontal="center" vertical="center"/>
    </xf>
    <xf numFmtId="167" fontId="11" fillId="0" borderId="13" xfId="0" applyNumberFormat="1" applyFont="1" applyBorder="1" applyAlignment="1">
      <alignment horizontal="center" vertical="center" wrapText="1"/>
    </xf>
    <xf numFmtId="4" fontId="11" fillId="0" borderId="13" xfId="0" applyNumberFormat="1" applyFont="1" applyBorder="1" applyAlignment="1">
      <alignment horizontal="center" vertical="center"/>
    </xf>
    <xf numFmtId="164" fontId="27" fillId="0" borderId="0" xfId="0" applyNumberFormat="1" applyFont="1" applyAlignment="1" applyProtection="1">
      <alignment horizontal="center" vertical="center" wrapText="1"/>
      <protection locked="0"/>
    </xf>
    <xf numFmtId="4" fontId="10" fillId="0" borderId="8" xfId="0" applyNumberFormat="1" applyFont="1" applyBorder="1" applyAlignment="1">
      <alignment horizontal="center" vertical="center" wrapText="1"/>
    </xf>
    <xf numFmtId="0" fontId="32" fillId="0" borderId="0" xfId="0" applyFont="1" applyAlignment="1">
      <alignment horizontal="center"/>
    </xf>
    <xf numFmtId="0" fontId="34" fillId="0" borderId="0" xfId="0" applyFont="1"/>
    <xf numFmtId="0" fontId="13" fillId="0" borderId="0" xfId="0" applyFont="1" applyAlignment="1">
      <alignment horizontal="right" vertical="center"/>
    </xf>
    <xf numFmtId="3" fontId="6" fillId="0" borderId="14" xfId="0" applyNumberFormat="1" applyFont="1" applyBorder="1" applyAlignment="1" applyProtection="1">
      <alignment horizontal="center" vertical="center" wrapText="1"/>
      <protection locked="0"/>
    </xf>
    <xf numFmtId="3" fontId="6" fillId="0" borderId="15" xfId="0" applyNumberFormat="1" applyFont="1" applyBorder="1" applyAlignment="1" applyProtection="1">
      <alignment horizontal="center" vertical="center" wrapText="1"/>
      <protection locked="0"/>
    </xf>
    <xf numFmtId="4" fontId="6" fillId="0" borderId="17" xfId="0" applyNumberFormat="1" applyFont="1" applyBorder="1" applyAlignment="1" applyProtection="1">
      <alignment horizontal="center" vertical="center" wrapText="1"/>
      <protection locked="0"/>
    </xf>
    <xf numFmtId="4" fontId="6" fillId="0" borderId="18" xfId="0" applyNumberFormat="1" applyFont="1" applyBorder="1" applyAlignment="1" applyProtection="1">
      <alignment horizontal="center" vertical="center" wrapText="1"/>
      <protection locked="0"/>
    </xf>
    <xf numFmtId="3" fontId="6" fillId="0" borderId="17" xfId="0" applyNumberFormat="1" applyFont="1" applyBorder="1" applyAlignment="1" applyProtection="1">
      <alignment horizontal="center" vertical="center" wrapText="1"/>
      <protection locked="0"/>
    </xf>
    <xf numFmtId="3" fontId="0" fillId="0" borderId="0" xfId="0" applyNumberFormat="1"/>
    <xf numFmtId="3" fontId="0" fillId="0" borderId="0" xfId="0" applyNumberFormat="1" applyAlignment="1">
      <alignment horizontal="center" wrapText="1"/>
    </xf>
    <xf numFmtId="168" fontId="8" fillId="0" borderId="22" xfId="0" applyNumberFormat="1" applyFont="1" applyBorder="1" applyAlignment="1" applyProtection="1">
      <alignment horizontal="center" vertical="center" wrapText="1"/>
      <protection locked="0"/>
    </xf>
    <xf numFmtId="168" fontId="8" fillId="0" borderId="23" xfId="0" applyNumberFormat="1" applyFont="1" applyBorder="1" applyAlignment="1" applyProtection="1">
      <alignment horizontal="center" vertical="center" wrapText="1"/>
      <protection locked="0"/>
    </xf>
    <xf numFmtId="168" fontId="8" fillId="0" borderId="3" xfId="0" applyNumberFormat="1" applyFont="1" applyBorder="1" applyAlignment="1">
      <alignment horizontal="center" vertical="center" wrapText="1"/>
    </xf>
    <xf numFmtId="168" fontId="8" fillId="0" borderId="10" xfId="0" applyNumberFormat="1" applyFont="1" applyBorder="1" applyAlignment="1">
      <alignment horizontal="center" vertical="center"/>
    </xf>
    <xf numFmtId="169" fontId="14" fillId="0" borderId="0" xfId="0" applyNumberFormat="1" applyFont="1" applyAlignment="1">
      <alignment horizontal="right" vertical="center"/>
    </xf>
    <xf numFmtId="18" fontId="14" fillId="0" borderId="0" xfId="0" applyNumberFormat="1" applyFont="1" applyAlignment="1">
      <alignment horizontal="right" vertical="center"/>
    </xf>
    <xf numFmtId="3" fontId="10" fillId="0" borderId="13"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4" fontId="10" fillId="0" borderId="11" xfId="0" applyNumberFormat="1" applyFont="1" applyBorder="1" applyAlignment="1">
      <alignment horizontal="center" vertical="center" wrapText="1"/>
    </xf>
    <xf numFmtId="3" fontId="10" fillId="0" borderId="11" xfId="0" applyNumberFormat="1" applyFont="1" applyBorder="1" applyAlignment="1">
      <alignment horizontal="center" vertical="center" wrapText="1"/>
    </xf>
    <xf numFmtId="3" fontId="10" fillId="0" borderId="10" xfId="0" applyNumberFormat="1" applyFont="1" applyBorder="1" applyAlignment="1">
      <alignment horizontal="center" vertical="center" wrapText="1"/>
    </xf>
    <xf numFmtId="0" fontId="9" fillId="0" borderId="0" xfId="0" applyFont="1" applyAlignment="1">
      <alignment vertical="center"/>
    </xf>
    <xf numFmtId="0" fontId="20" fillId="0" borderId="0" xfId="0" applyFont="1" applyAlignment="1">
      <alignment vertical="center"/>
    </xf>
    <xf numFmtId="3" fontId="10" fillId="0" borderId="3" xfId="0" applyNumberFormat="1" applyFont="1" applyBorder="1" applyAlignment="1">
      <alignment horizontal="center" wrapText="1"/>
    </xf>
    <xf numFmtId="164" fontId="29" fillId="0" borderId="13" xfId="0" applyNumberFormat="1" applyFont="1" applyBorder="1" applyAlignment="1" applyProtection="1">
      <alignment vertical="center" wrapText="1"/>
      <protection locked="0"/>
    </xf>
    <xf numFmtId="164" fontId="29" fillId="0" borderId="10" xfId="0" applyNumberFormat="1" applyFont="1" applyBorder="1" applyAlignment="1" applyProtection="1">
      <alignment vertical="center" wrapText="1"/>
      <protection locked="0"/>
    </xf>
    <xf numFmtId="164" fontId="29" fillId="0" borderId="27" xfId="0" applyNumberFormat="1" applyFont="1" applyBorder="1" applyAlignment="1" applyProtection="1">
      <alignment vertical="center" wrapText="1"/>
      <protection locked="0"/>
    </xf>
    <xf numFmtId="164" fontId="29" fillId="0" borderId="27" xfId="0" applyNumberFormat="1" applyFont="1" applyBorder="1" applyAlignment="1" applyProtection="1">
      <alignment horizontal="center" vertical="center" wrapText="1"/>
      <protection locked="0"/>
    </xf>
    <xf numFmtId="164" fontId="33" fillId="0" borderId="28" xfId="0" applyNumberFormat="1" applyFont="1" applyBorder="1" applyAlignment="1" applyProtection="1">
      <alignment vertical="center" wrapText="1"/>
      <protection locked="0"/>
    </xf>
    <xf numFmtId="164" fontId="33" fillId="0" borderId="29" xfId="0" applyNumberFormat="1" applyFont="1" applyBorder="1" applyAlignment="1" applyProtection="1">
      <alignment vertical="center" wrapText="1"/>
      <protection locked="0"/>
    </xf>
    <xf numFmtId="164" fontId="15" fillId="0" borderId="30" xfId="0" applyNumberFormat="1" applyFont="1" applyBorder="1" applyAlignment="1" applyProtection="1">
      <alignment vertical="center"/>
      <protection locked="0"/>
    </xf>
    <xf numFmtId="164" fontId="15" fillId="0" borderId="31" xfId="0" applyNumberFormat="1" applyFont="1" applyBorder="1" applyAlignment="1" applyProtection="1">
      <alignment vertical="center"/>
      <protection locked="0"/>
    </xf>
    <xf numFmtId="164" fontId="33" fillId="0" borderId="12" xfId="0" applyNumberFormat="1" applyFont="1" applyBorder="1" applyAlignment="1" applyProtection="1">
      <alignment vertical="center" wrapText="1"/>
      <protection locked="0"/>
    </xf>
    <xf numFmtId="164" fontId="15" fillId="0" borderId="30" xfId="0" applyNumberFormat="1" applyFont="1" applyBorder="1" applyAlignment="1" applyProtection="1">
      <alignment horizontal="center" vertical="center"/>
      <protection locked="0"/>
    </xf>
    <xf numFmtId="164" fontId="33" fillId="0" borderId="32" xfId="0" applyNumberFormat="1" applyFont="1" applyBorder="1" applyAlignment="1" applyProtection="1">
      <alignment horizontal="center" vertical="center"/>
      <protection locked="0"/>
    </xf>
    <xf numFmtId="164" fontId="15" fillId="0" borderId="33" xfId="0" applyNumberFormat="1" applyFont="1" applyBorder="1" applyAlignment="1" applyProtection="1">
      <alignment vertical="center"/>
      <protection locked="0"/>
    </xf>
    <xf numFmtId="3" fontId="17" fillId="0" borderId="4" xfId="0" applyNumberFormat="1" applyFont="1" applyBorder="1" applyAlignment="1">
      <alignment vertical="center" wrapText="1"/>
    </xf>
    <xf numFmtId="3" fontId="17" fillId="0" borderId="5" xfId="0" applyNumberFormat="1" applyFont="1" applyBorder="1" applyAlignment="1">
      <alignment vertical="center" wrapText="1"/>
    </xf>
    <xf numFmtId="3" fontId="17" fillId="0" borderId="6" xfId="0" applyNumberFormat="1" applyFont="1" applyBorder="1" applyAlignment="1">
      <alignment vertical="center" wrapText="1"/>
    </xf>
    <xf numFmtId="3" fontId="17" fillId="0" borderId="34" xfId="0" applyNumberFormat="1" applyFont="1" applyBorder="1" applyAlignment="1">
      <alignment horizontal="center" vertical="center" wrapText="1"/>
    </xf>
    <xf numFmtId="3" fontId="10" fillId="0" borderId="10" xfId="0" applyNumberFormat="1" applyFont="1" applyBorder="1" applyAlignment="1">
      <alignment horizontal="center" wrapText="1"/>
    </xf>
    <xf numFmtId="4" fontId="10" fillId="0" borderId="10" xfId="0" applyNumberFormat="1" applyFont="1" applyBorder="1" applyAlignment="1">
      <alignment horizontal="center" wrapText="1"/>
    </xf>
    <xf numFmtId="1" fontId="11" fillId="0" borderId="3" xfId="0" applyNumberFormat="1" applyFont="1" applyBorder="1" applyAlignment="1">
      <alignment vertical="center"/>
    </xf>
    <xf numFmtId="1" fontId="11" fillId="0" borderId="13" xfId="0" applyNumberFormat="1" applyFont="1" applyBorder="1" applyAlignment="1">
      <alignment horizontal="center"/>
    </xf>
    <xf numFmtId="166" fontId="11" fillId="0" borderId="11" xfId="0" applyNumberFormat="1" applyFont="1" applyBorder="1" applyAlignment="1">
      <alignment horizontal="center"/>
    </xf>
    <xf numFmtId="166" fontId="11" fillId="0" borderId="10" xfId="0" applyNumberFormat="1" applyFont="1" applyBorder="1" applyAlignment="1">
      <alignment horizontal="center"/>
    </xf>
    <xf numFmtId="164" fontId="15" fillId="0" borderId="29" xfId="0" applyNumberFormat="1" applyFont="1" applyBorder="1" applyAlignment="1" applyProtection="1">
      <alignment vertical="center"/>
      <protection locked="0"/>
    </xf>
    <xf numFmtId="164" fontId="33" fillId="0" borderId="30" xfId="0" applyNumberFormat="1" applyFont="1" applyBorder="1" applyAlignment="1" applyProtection="1">
      <alignment vertical="center"/>
      <protection locked="0"/>
    </xf>
    <xf numFmtId="164" fontId="15" fillId="0" borderId="29" xfId="0" applyNumberFormat="1" applyFont="1" applyBorder="1" applyAlignment="1" applyProtection="1">
      <alignment horizontal="center" vertical="center"/>
      <protection locked="0"/>
    </xf>
    <xf numFmtId="0" fontId="34" fillId="0" borderId="35" xfId="0" applyFont="1" applyBorder="1"/>
    <xf numFmtId="0" fontId="34" fillId="0" borderId="36" xfId="0" applyFont="1" applyBorder="1"/>
    <xf numFmtId="164" fontId="33" fillId="0" borderId="36" xfId="0" applyNumberFormat="1" applyFont="1" applyBorder="1" applyAlignment="1" applyProtection="1">
      <alignment horizontal="center" vertical="center"/>
      <protection locked="0"/>
    </xf>
    <xf numFmtId="0" fontId="34" fillId="0" borderId="37" xfId="0" applyFont="1" applyBorder="1"/>
    <xf numFmtId="4" fontId="11" fillId="0" borderId="11" xfId="0" applyNumberFormat="1" applyFont="1" applyBorder="1" applyAlignment="1">
      <alignment horizontal="center"/>
    </xf>
    <xf numFmtId="4" fontId="11" fillId="0" borderId="10" xfId="0" applyNumberFormat="1" applyFont="1" applyBorder="1" applyAlignment="1">
      <alignment horizontal="center"/>
    </xf>
    <xf numFmtId="3" fontId="18" fillId="0" borderId="3" xfId="0" applyNumberFormat="1" applyFont="1" applyBorder="1" applyAlignment="1">
      <alignment horizontal="center" vertical="center"/>
    </xf>
    <xf numFmtId="3" fontId="10" fillId="0" borderId="13" xfId="0" applyNumberFormat="1" applyFont="1" applyBorder="1" applyAlignment="1">
      <alignment horizontal="center"/>
    </xf>
    <xf numFmtId="3" fontId="18" fillId="0" borderId="3" xfId="0" applyNumberFormat="1" applyFont="1" applyBorder="1" applyAlignment="1">
      <alignment horizontal="center" vertical="center" wrapText="1"/>
    </xf>
    <xf numFmtId="3" fontId="10" fillId="0" borderId="11" xfId="0" applyNumberFormat="1" applyFont="1" applyBorder="1" applyAlignment="1">
      <alignment horizontal="center" vertical="center"/>
    </xf>
    <xf numFmtId="164" fontId="6" fillId="0" borderId="0" xfId="0" applyNumberFormat="1" applyFont="1" applyAlignment="1" applyProtection="1">
      <alignment vertical="center" wrapText="1"/>
      <protection locked="0"/>
    </xf>
    <xf numFmtId="164" fontId="6" fillId="0" borderId="0" xfId="0" applyNumberFormat="1" applyFont="1" applyAlignment="1" applyProtection="1">
      <alignment vertical="center"/>
      <protection locked="0"/>
    </xf>
    <xf numFmtId="164" fontId="25" fillId="0" borderId="0" xfId="0" applyNumberFormat="1" applyFont="1" applyAlignment="1" applyProtection="1">
      <alignment vertical="center"/>
      <protection locked="0"/>
    </xf>
    <xf numFmtId="3" fontId="10" fillId="0" borderId="10" xfId="0" applyNumberFormat="1" applyFont="1" applyBorder="1" applyAlignment="1">
      <alignment horizontal="center" vertical="top" wrapText="1"/>
    </xf>
    <xf numFmtId="3" fontId="10" fillId="0" borderId="3" xfId="0" applyNumberFormat="1" applyFont="1" applyBorder="1" applyAlignment="1">
      <alignment horizontal="center" vertical="top" wrapText="1"/>
    </xf>
    <xf numFmtId="0" fontId="9" fillId="0" borderId="0" xfId="0" applyFont="1" applyAlignment="1">
      <alignment horizontal="center"/>
    </xf>
    <xf numFmtId="0" fontId="20" fillId="0" borderId="0" xfId="0" applyFont="1" applyAlignment="1">
      <alignment horizontal="center" vertical="top"/>
    </xf>
    <xf numFmtId="0" fontId="15" fillId="0" borderId="0" xfId="0" applyFont="1" applyAlignment="1">
      <alignment horizontal="center"/>
    </xf>
    <xf numFmtId="3" fontId="10" fillId="0" borderId="13" xfId="0" applyNumberFormat="1" applyFont="1" applyBorder="1" applyAlignment="1">
      <alignment horizontal="center" wrapText="1"/>
    </xf>
    <xf numFmtId="168" fontId="8" fillId="0" borderId="40" xfId="0" applyNumberFormat="1" applyFont="1" applyBorder="1" applyAlignment="1" applyProtection="1">
      <alignment horizontal="center" vertical="center" wrapText="1"/>
      <protection locked="0"/>
    </xf>
    <xf numFmtId="168" fontId="8" fillId="0" borderId="41" xfId="0" applyNumberFormat="1" applyFont="1" applyBorder="1" applyAlignment="1" applyProtection="1">
      <alignment horizontal="center" vertical="center" wrapText="1"/>
      <protection locked="0"/>
    </xf>
    <xf numFmtId="2" fontId="11" fillId="0" borderId="2" xfId="0" applyNumberFormat="1" applyFont="1" applyBorder="1" applyAlignment="1">
      <alignment horizontal="center" vertical="center" wrapText="1"/>
    </xf>
    <xf numFmtId="3" fontId="11" fillId="0" borderId="2" xfId="0" applyNumberFormat="1" applyFont="1" applyBorder="1" applyAlignment="1">
      <alignment horizontal="center" vertical="center"/>
    </xf>
    <xf numFmtId="4" fontId="11" fillId="0" borderId="2" xfId="0" applyNumberFormat="1" applyFont="1" applyBorder="1" applyAlignment="1">
      <alignment horizontal="center" vertical="center"/>
    </xf>
    <xf numFmtId="4" fontId="6" fillId="0" borderId="18" xfId="0" applyNumberFormat="1" applyFont="1" applyBorder="1" applyAlignment="1">
      <alignment horizontal="center" vertical="center" wrapText="1"/>
    </xf>
    <xf numFmtId="4" fontId="6" fillId="0" borderId="38"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3" fontId="6" fillId="0" borderId="15"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17" xfId="0" applyNumberFormat="1" applyFont="1" applyBorder="1" applyAlignment="1">
      <alignment horizontal="center" vertical="center" wrapText="1"/>
    </xf>
    <xf numFmtId="4" fontId="6" fillId="0" borderId="17" xfId="0" applyNumberFormat="1" applyFont="1" applyBorder="1" applyAlignment="1">
      <alignment horizontal="center" vertical="center" wrapText="1"/>
    </xf>
    <xf numFmtId="4" fontId="6" fillId="0" borderId="20" xfId="0" applyNumberFormat="1" applyFont="1" applyBorder="1" applyAlignment="1">
      <alignment horizontal="center" vertical="center" wrapText="1"/>
    </xf>
    <xf numFmtId="4" fontId="6" fillId="0" borderId="21" xfId="0" applyNumberFormat="1" applyFont="1" applyBorder="1" applyAlignment="1">
      <alignment horizontal="center" vertical="center" wrapText="1"/>
    </xf>
    <xf numFmtId="4" fontId="6" fillId="0" borderId="43" xfId="0" applyNumberFormat="1" applyFont="1" applyBorder="1" applyAlignment="1">
      <alignment horizontal="center" vertical="center" wrapText="1"/>
    </xf>
    <xf numFmtId="3" fontId="6" fillId="0" borderId="24" xfId="0" applyNumberFormat="1" applyFont="1" applyBorder="1" applyAlignment="1">
      <alignment horizontal="center" vertical="center" wrapText="1"/>
    </xf>
    <xf numFmtId="4" fontId="6" fillId="0" borderId="24" xfId="0" applyNumberFormat="1" applyFont="1" applyBorder="1" applyAlignment="1">
      <alignment horizontal="center" vertical="center" wrapText="1"/>
    </xf>
    <xf numFmtId="3" fontId="6" fillId="0" borderId="42" xfId="0" applyNumberFormat="1" applyFont="1" applyBorder="1" applyAlignment="1">
      <alignment horizontal="center" vertical="center" wrapText="1"/>
    </xf>
    <xf numFmtId="3" fontId="6" fillId="0" borderId="19" xfId="0" applyNumberFormat="1" applyFont="1" applyBorder="1" applyAlignment="1">
      <alignment horizontal="center" vertical="center" wrapText="1"/>
    </xf>
    <xf numFmtId="4" fontId="11" fillId="0" borderId="13" xfId="0" applyNumberFormat="1" applyFont="1" applyBorder="1" applyAlignment="1">
      <alignment horizontal="center" vertical="center" wrapText="1"/>
    </xf>
    <xf numFmtId="4" fontId="6" fillId="0" borderId="25" xfId="0" applyNumberFormat="1" applyFont="1" applyBorder="1" applyAlignment="1">
      <alignment horizontal="center" vertical="center"/>
    </xf>
    <xf numFmtId="4" fontId="6" fillId="0" borderId="39" xfId="0" applyNumberFormat="1" applyFont="1" applyBorder="1" applyAlignment="1">
      <alignment horizontal="center" vertical="center"/>
    </xf>
    <xf numFmtId="4" fontId="6" fillId="0" borderId="20" xfId="0" applyNumberFormat="1" applyFont="1" applyBorder="1" applyAlignment="1">
      <alignment horizontal="center" vertical="center"/>
    </xf>
    <xf numFmtId="4" fontId="6" fillId="0" borderId="26" xfId="0" applyNumberFormat="1" applyFont="1" applyBorder="1" applyAlignment="1">
      <alignment horizontal="center" vertical="center"/>
    </xf>
    <xf numFmtId="9" fontId="0" fillId="0" borderId="0" xfId="5" applyFont="1"/>
  </cellXfs>
  <cellStyles count="6">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 name="Porcentaje"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08000"/>
      <rgbColor rgb="000066CC"/>
      <rgbColor rgb="00F3F8E0"/>
      <rgbColor rgb="00FF00FF"/>
      <rgbColor rgb="0000FFFF"/>
      <rgbColor rgb="00800000"/>
      <rgbColor rgb="00008000"/>
      <rgbColor rgb="00000080"/>
      <rgbColor rgb="00808000"/>
      <rgbColor rgb="00800080"/>
      <rgbColor rgb="00008080"/>
      <rgbColor rgb="00C0C0C0"/>
      <rgbColor rgb="00777777"/>
      <rgbColor rgb="009999FF"/>
      <rgbColor rgb="00F3F8E0"/>
      <rgbColor rgb="00FFFFCC"/>
      <rgbColor rgb="00DDE296"/>
      <rgbColor rgb="00660066"/>
      <rgbColor rgb="00FF8080"/>
      <rgbColor rgb="000066CC"/>
      <rgbColor rgb="00EAEAEA"/>
      <rgbColor rgb="005F5F5F"/>
      <rgbColor rgb="00F0F0F0"/>
      <rgbColor rgb="00FFFF00"/>
      <rgbColor rgb="0000FFFF"/>
      <rgbColor rgb="00800080"/>
      <rgbColor rgb="00800000"/>
      <rgbColor rgb="00008080"/>
      <rgbColor rgb="000000FF"/>
      <rgbColor rgb="0033CCCC"/>
      <rgbColor rgb="00CCFFFF"/>
      <rgbColor rgb="00B2BB34"/>
      <rgbColor rgb="00FFFF99"/>
      <rgbColor rgb="00BBE0E3"/>
      <rgbColor rgb="00FF99CC"/>
      <rgbColor rgb="00CC99FF"/>
      <rgbColor rgb="00FFCC99"/>
      <rgbColor rgb="003366FF"/>
      <rgbColor rgb="0033CCCC"/>
      <rgbColor rgb="0099CC00"/>
      <rgbColor rgb="00FFCC00"/>
      <rgbColor rgb="00FF9900"/>
      <rgbColor rgb="00FF6600"/>
      <rgbColor rgb="00666699"/>
      <rgbColor rgb="00969696"/>
      <rgbColor rgb="00003366"/>
      <rgbColor rgb="00009999"/>
      <rgbColor rgb="000071A1"/>
      <rgbColor rgb="00333300"/>
      <rgbColor rgb="00993300"/>
      <rgbColor rgb="00993366"/>
      <rgbColor rgb="00333399"/>
      <rgbColor rgb="00333333"/>
    </indexedColors>
    <mruColors>
      <color rgb="FFB2BB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139906</xdr:colOff>
      <xdr:row>0</xdr:row>
      <xdr:rowOff>124691</xdr:rowOff>
    </xdr:from>
    <xdr:to>
      <xdr:col>1</xdr:col>
      <xdr:colOff>397081</xdr:colOff>
      <xdr:row>3</xdr:row>
      <xdr:rowOff>31750</xdr:rowOff>
    </xdr:to>
    <xdr:pic>
      <xdr:nvPicPr>
        <xdr:cNvPr id="2" name="Picture 1" descr="gts niv">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06" y="124691"/>
          <a:ext cx="1019175" cy="76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595312</xdr:colOff>
      <xdr:row>4</xdr:row>
      <xdr:rowOff>130968</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9572625" y="1357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139906</xdr:colOff>
      <xdr:row>0</xdr:row>
      <xdr:rowOff>124691</xdr:rowOff>
    </xdr:from>
    <xdr:to>
      <xdr:col>1</xdr:col>
      <xdr:colOff>397081</xdr:colOff>
      <xdr:row>3</xdr:row>
      <xdr:rowOff>23812</xdr:rowOff>
    </xdr:to>
    <xdr:pic>
      <xdr:nvPicPr>
        <xdr:cNvPr id="2" name="Picture 1" descr="gts niv">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06" y="124691"/>
          <a:ext cx="1019175" cy="851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595312</xdr:colOff>
      <xdr:row>4</xdr:row>
      <xdr:rowOff>130968</xdr:rowOff>
    </xdr:from>
    <xdr:ext cx="184731" cy="264560"/>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9567862" y="13596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139907</xdr:colOff>
      <xdr:row>0</xdr:row>
      <xdr:rowOff>124691</xdr:rowOff>
    </xdr:from>
    <xdr:to>
      <xdr:col>1</xdr:col>
      <xdr:colOff>11207</xdr:colOff>
      <xdr:row>3</xdr:row>
      <xdr:rowOff>31750</xdr:rowOff>
    </xdr:to>
    <xdr:pic>
      <xdr:nvPicPr>
        <xdr:cNvPr id="2" name="Picture 1" descr="gts niv">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07" y="124691"/>
          <a:ext cx="1350476" cy="769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595312</xdr:colOff>
      <xdr:row>4</xdr:row>
      <xdr:rowOff>130968</xdr:rowOff>
    </xdr:from>
    <xdr:ext cx="184731" cy="264560"/>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8310562" y="1188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139906</xdr:colOff>
      <xdr:row>0</xdr:row>
      <xdr:rowOff>124691</xdr:rowOff>
    </xdr:from>
    <xdr:to>
      <xdr:col>1</xdr:col>
      <xdr:colOff>397081</xdr:colOff>
      <xdr:row>3</xdr:row>
      <xdr:rowOff>23812</xdr:rowOff>
    </xdr:to>
    <xdr:pic>
      <xdr:nvPicPr>
        <xdr:cNvPr id="2" name="Picture 1" descr="gts niv">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06" y="124691"/>
          <a:ext cx="1019175" cy="746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agas.es/enagas/en/Gestion_Tecnica_Sistema/Mercados/Volumen_de_gas_disponible" TargetMode="External"/><Relationship Id="rId1" Type="http://schemas.openxmlformats.org/officeDocument/2006/relationships/hyperlink" Target="https://www.enagas.es/enagas/es/Gestion_Tecnica_Sistema/Mercados/Volumen_de_gas_disponibl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agas.es/enagas/en/Gestion_Tecnica_Sistema/Mercados/Volumen_de_gas_disponible" TargetMode="External"/><Relationship Id="rId1" Type="http://schemas.openxmlformats.org/officeDocument/2006/relationships/hyperlink" Target="https://www.enagas.es/enagas/es/Gestion_Tecnica_Sistema/Mercados/Volumen_de_gas_disponible"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B2BB34"/>
    <pageSetUpPr fitToPage="1"/>
  </sheetPr>
  <dimension ref="A1:U389"/>
  <sheetViews>
    <sheetView showGridLines="0" zoomScale="70" zoomScaleNormal="70" zoomScaleSheetLayoutView="71" workbookViewId="0">
      <selection activeCell="J13" sqref="J13"/>
    </sheetView>
  </sheetViews>
  <sheetFormatPr baseColWidth="10" defaultColWidth="11.42578125" defaultRowHeight="12.75" x14ac:dyDescent="0.2"/>
  <cols>
    <col min="2" max="2" width="23.5703125" customWidth="1"/>
    <col min="3" max="3" width="20.85546875" style="20" customWidth="1"/>
    <col min="4" max="4" width="20.85546875" style="21" customWidth="1"/>
    <col min="5" max="5" width="20.85546875" style="41" customWidth="1"/>
    <col min="6" max="6" width="20.85546875" style="21" customWidth="1"/>
    <col min="7" max="7" width="22.28515625" style="21" customWidth="1"/>
    <col min="8" max="8" width="20.85546875" style="21" customWidth="1"/>
    <col min="9" max="10" width="20.85546875" style="49" customWidth="1"/>
    <col min="11" max="15" width="20.85546875" customWidth="1"/>
  </cols>
  <sheetData>
    <row r="1" spans="1:14" ht="15.75" customHeight="1" x14ac:dyDescent="0.2">
      <c r="J1" s="35"/>
      <c r="K1" s="1"/>
      <c r="L1" s="1"/>
      <c r="M1" s="1"/>
      <c r="N1" s="1"/>
    </row>
    <row r="2" spans="1:14" ht="22.5" customHeight="1" x14ac:dyDescent="0.25">
      <c r="A2" s="2"/>
      <c r="B2" s="10"/>
      <c r="C2" s="22"/>
      <c r="D2" s="22"/>
      <c r="E2" s="42"/>
      <c r="F2" s="150" t="s">
        <v>0</v>
      </c>
      <c r="G2" s="22"/>
      <c r="H2" s="22"/>
      <c r="I2" s="11"/>
      <c r="J2" s="35"/>
      <c r="K2" s="5"/>
      <c r="L2" s="5"/>
      <c r="M2" s="5"/>
      <c r="N2" s="5"/>
    </row>
    <row r="3" spans="1:14" ht="29.25" customHeight="1" x14ac:dyDescent="0.25">
      <c r="A3" s="2"/>
      <c r="B3" s="106"/>
      <c r="C3" s="105"/>
      <c r="D3" s="105"/>
      <c r="E3" s="105"/>
      <c r="F3" s="149" t="s">
        <v>1</v>
      </c>
      <c r="G3" s="105"/>
      <c r="H3" s="105"/>
      <c r="I3" s="105"/>
      <c r="J3" s="105"/>
    </row>
    <row r="4" spans="1:14" ht="15.75" customHeight="1" x14ac:dyDescent="0.25">
      <c r="A4" s="2"/>
      <c r="B4" s="76"/>
      <c r="C4" s="76"/>
      <c r="D4" s="76"/>
      <c r="E4" s="43"/>
      <c r="G4" s="76"/>
      <c r="H4" s="76"/>
      <c r="I4" s="53"/>
    </row>
    <row r="5" spans="1:14" ht="18.600000000000001" customHeight="1" x14ac:dyDescent="0.25">
      <c r="A5" s="2"/>
      <c r="B5" s="12" t="s">
        <v>2</v>
      </c>
      <c r="C5" s="76"/>
      <c r="D5" s="76"/>
      <c r="E5" s="43"/>
      <c r="F5" s="76"/>
      <c r="G5" s="76"/>
      <c r="H5" s="76"/>
      <c r="I5" s="53"/>
      <c r="J5" s="86" t="s">
        <v>3</v>
      </c>
    </row>
    <row r="6" spans="1:14" ht="15" customHeight="1" x14ac:dyDescent="0.25">
      <c r="A6" s="2"/>
      <c r="B6" s="12" t="s">
        <v>4</v>
      </c>
      <c r="C6" s="76"/>
      <c r="D6" s="76"/>
      <c r="E6" s="43"/>
      <c r="F6" s="76"/>
      <c r="G6" s="76"/>
      <c r="H6" s="76"/>
      <c r="I6" s="98">
        <f ca="1">TODAY()</f>
        <v>44925</v>
      </c>
      <c r="J6" s="99">
        <v>0.36874999999999997</v>
      </c>
    </row>
    <row r="7" spans="1:14" ht="18.75" customHeight="1" x14ac:dyDescent="0.25">
      <c r="A7" s="2"/>
      <c r="B7" s="77"/>
      <c r="C7" s="77"/>
      <c r="D7" s="77"/>
      <c r="E7" s="77"/>
      <c r="F7" s="77"/>
      <c r="G7" s="76"/>
      <c r="H7" s="76"/>
    </row>
    <row r="8" spans="1:14" ht="15.75" customHeight="1" x14ac:dyDescent="0.25">
      <c r="A8" s="2"/>
      <c r="B8" s="130"/>
      <c r="C8" s="131"/>
      <c r="D8" s="114"/>
      <c r="E8" s="114"/>
      <c r="F8" s="132" t="s">
        <v>5</v>
      </c>
      <c r="G8" s="114"/>
      <c r="H8" s="114"/>
      <c r="I8" s="114"/>
      <c r="J8" s="115"/>
    </row>
    <row r="9" spans="1:14" s="85" customFormat="1" ht="18" x14ac:dyDescent="0.25">
      <c r="A9" s="84"/>
      <c r="B9" s="133"/>
      <c r="C9" s="134"/>
      <c r="D9" s="134"/>
      <c r="E9" s="134"/>
      <c r="F9" s="135" t="s">
        <v>6</v>
      </c>
      <c r="G9" s="134"/>
      <c r="H9" s="134"/>
      <c r="I9" s="134"/>
      <c r="J9" s="136"/>
    </row>
    <row r="10" spans="1:14" ht="30" customHeight="1" thickBot="1" x14ac:dyDescent="0.3">
      <c r="A10" s="2"/>
      <c r="B10" s="13"/>
      <c r="C10" s="23"/>
      <c r="D10" s="24"/>
      <c r="E10" s="44"/>
      <c r="F10" s="24"/>
      <c r="G10" s="24"/>
      <c r="H10" s="25"/>
      <c r="I10" s="36"/>
      <c r="J10" s="36"/>
    </row>
    <row r="11" spans="1:14" ht="53.25" customHeight="1" thickBot="1" x14ac:dyDescent="0.3">
      <c r="A11" s="2"/>
      <c r="B11" s="120"/>
      <c r="C11" s="123" t="s">
        <v>7</v>
      </c>
      <c r="D11" s="123"/>
      <c r="E11" s="122"/>
      <c r="G11" s="120"/>
      <c r="H11" s="123" t="s">
        <v>8</v>
      </c>
      <c r="I11" s="121"/>
      <c r="J11" s="122"/>
    </row>
    <row r="12" spans="1:14" ht="28.5" customHeight="1" x14ac:dyDescent="0.25">
      <c r="A12" s="2"/>
      <c r="B12" s="140" t="s">
        <v>9</v>
      </c>
      <c r="C12" s="127">
        <f>COUNTIF('PVB - Diario - Daily'!C10:C374,"COMPRA
PURCHASE")</f>
        <v>39</v>
      </c>
      <c r="D12" s="100" t="s">
        <v>10</v>
      </c>
      <c r="E12" s="80">
        <f t="array" ref="E12">MAX(IF('PVB - Diario - Daily'!C10:C374="COMPRA
PURCHASE",'PVB - Diario - Daily'!H10:H374))</f>
        <v>177.15</v>
      </c>
      <c r="F12" s="78"/>
      <c r="G12" s="140" t="s">
        <v>11</v>
      </c>
      <c r="H12" s="127">
        <f>COUNTIF('PVB - Diario - Daily'!C10:C374,"VENTA
SELL")</f>
        <v>56</v>
      </c>
      <c r="I12" s="100" t="s">
        <v>10</v>
      </c>
      <c r="J12" s="81">
        <f t="array" ref="J12">MAX(IF('PVB - Diario - Daily'!C10:C374="VENTA
SELL",'PVB - Diario - Daily'!H10:H374))</f>
        <v>108</v>
      </c>
      <c r="L12" s="178"/>
    </row>
    <row r="13" spans="1:14" ht="28.5" customHeight="1" x14ac:dyDescent="0.25">
      <c r="A13" s="2"/>
      <c r="B13" s="139" t="s">
        <v>12</v>
      </c>
      <c r="C13" s="126"/>
      <c r="D13" s="107" t="s">
        <v>13</v>
      </c>
      <c r="E13" s="96">
        <v>44552</v>
      </c>
      <c r="F13" s="78"/>
      <c r="G13" s="141" t="s">
        <v>14</v>
      </c>
      <c r="H13" s="126"/>
      <c r="I13" s="101" t="s">
        <v>13</v>
      </c>
      <c r="J13" s="96">
        <v>44554</v>
      </c>
    </row>
    <row r="14" spans="1:14" ht="48.75" customHeight="1" x14ac:dyDescent="0.25">
      <c r="A14" s="2"/>
      <c r="B14" s="16" t="s">
        <v>15</v>
      </c>
      <c r="C14" s="17">
        <f>SUMIF('PVB - Diario - Daily'!C10:C374,"COMPRA
PURCHASE",'PVB - Diario - Daily'!D10:D374)</f>
        <v>1515955</v>
      </c>
      <c r="D14" s="16" t="s">
        <v>16</v>
      </c>
      <c r="E14" s="19">
        <f>C15/C14</f>
        <v>69.533313244786271</v>
      </c>
      <c r="G14" s="16" t="s">
        <v>15</v>
      </c>
      <c r="H14" s="17">
        <f>SUMIF('PVB - Diario - Daily'!C10:C374,"VENTA
SELL",'PVB - Diario - Daily'!D10:D374)</f>
        <v>-2361672</v>
      </c>
      <c r="I14" s="16" t="s">
        <v>16</v>
      </c>
      <c r="J14" s="19">
        <f>H15/H14</f>
        <v>49.199652572414792</v>
      </c>
      <c r="L14" s="92"/>
    </row>
    <row r="15" spans="1:14" ht="28.5" customHeight="1" x14ac:dyDescent="0.25">
      <c r="A15" s="2"/>
      <c r="B15" s="102" t="s">
        <v>17</v>
      </c>
      <c r="C15" s="128">
        <f>SUMIF('PVB - Diario - Daily'!C10:C374,"COMPRA
PURCHASE",'PVB - Diario - Daily'!E10:E374)</f>
        <v>105409373.87999998</v>
      </c>
      <c r="D15" s="103" t="s">
        <v>18</v>
      </c>
      <c r="E15" s="79">
        <f t="array" ref="E15">MIN(IF('PVB - Diario - Daily'!C10:C374="COMPRA
PURCHASE",'PVB - Diario - Daily'!G10:G374))</f>
        <v>18.13</v>
      </c>
      <c r="G15" s="102" t="s">
        <v>17</v>
      </c>
      <c r="H15" s="137">
        <f>SUMIF('PVB - Diario - Daily'!C10:C374,"VENTA
SELL",'PVB - Diario - Daily'!E10:E374)</f>
        <v>-116193441.88999999</v>
      </c>
      <c r="I15" s="142" t="s">
        <v>18</v>
      </c>
      <c r="J15" s="79">
        <f t="array" ref="J15">MIN(IF('PVB - Diario - Daily'!C10:C374="VENTA
SELL",'PVB - Diario - Daily'!G10:G374))</f>
        <v>15.02</v>
      </c>
    </row>
    <row r="16" spans="1:14" ht="28.5" customHeight="1" thickBot="1" x14ac:dyDescent="0.3">
      <c r="A16" s="2"/>
      <c r="B16" s="125" t="s">
        <v>19</v>
      </c>
      <c r="C16" s="129"/>
      <c r="D16" s="124" t="s">
        <v>20</v>
      </c>
      <c r="E16" s="97">
        <v>44266</v>
      </c>
      <c r="G16" s="125" t="s">
        <v>19</v>
      </c>
      <c r="H16" s="138"/>
      <c r="I16" s="104" t="s">
        <v>20</v>
      </c>
      <c r="J16" s="97">
        <v>44248</v>
      </c>
    </row>
    <row r="17" spans="1:20" ht="15" customHeight="1" x14ac:dyDescent="0.25">
      <c r="A17" s="2"/>
      <c r="B17" s="9"/>
      <c r="C17" s="76"/>
      <c r="F17" s="76"/>
      <c r="G17" s="76"/>
      <c r="H17" s="76"/>
    </row>
    <row r="18" spans="1:20" ht="15" customHeight="1" x14ac:dyDescent="0.2">
      <c r="B18" s="6"/>
      <c r="C18" s="6"/>
      <c r="D18" s="6"/>
      <c r="E18" s="30"/>
      <c r="F18"/>
      <c r="G18"/>
      <c r="H18"/>
      <c r="I18"/>
      <c r="J18"/>
    </row>
    <row r="19" spans="1:20" ht="21.75" customHeight="1" x14ac:dyDescent="0.25">
      <c r="A19" s="2"/>
      <c r="B19" s="113"/>
      <c r="C19" s="114"/>
      <c r="D19" s="114"/>
      <c r="E19" s="114"/>
      <c r="F19" s="117" t="s">
        <v>21</v>
      </c>
      <c r="G19" s="114"/>
      <c r="H19" s="114"/>
      <c r="I19" s="114"/>
      <c r="J19" s="115"/>
    </row>
    <row r="20" spans="1:20" s="37" customFormat="1" ht="15.75" customHeight="1" x14ac:dyDescent="0.2">
      <c r="B20" s="112"/>
      <c r="C20" s="116"/>
      <c r="D20" s="116"/>
      <c r="E20" s="116"/>
      <c r="F20" s="118" t="s">
        <v>22</v>
      </c>
      <c r="G20" s="112"/>
      <c r="H20" s="116"/>
      <c r="I20" s="116"/>
      <c r="J20" s="116"/>
      <c r="K20" s="119"/>
    </row>
    <row r="21" spans="1:20" s="37" customFormat="1" x14ac:dyDescent="0.2">
      <c r="B21" s="30"/>
      <c r="C21" s="30"/>
      <c r="D21" s="30"/>
      <c r="E21" s="30"/>
    </row>
    <row r="22" spans="1:20" s="37" customFormat="1" ht="27" customHeight="1" thickBot="1" x14ac:dyDescent="0.25">
      <c r="B22" s="30"/>
      <c r="C22" s="30"/>
      <c r="D22" s="82" t="s">
        <v>23</v>
      </c>
      <c r="E22" s="82" t="s">
        <v>24</v>
      </c>
      <c r="F22" s="82" t="s">
        <v>25</v>
      </c>
      <c r="G22" s="82" t="s">
        <v>26</v>
      </c>
      <c r="H22" s="82" t="s">
        <v>27</v>
      </c>
      <c r="I22" s="82" t="s">
        <v>28</v>
      </c>
      <c r="J22" s="82" t="s">
        <v>29</v>
      </c>
      <c r="K22" s="82" t="s">
        <v>30</v>
      </c>
      <c r="L22" s="82" t="s">
        <v>31</v>
      </c>
      <c r="M22" s="82" t="s">
        <v>32</v>
      </c>
      <c r="N22" s="82" t="s">
        <v>33</v>
      </c>
      <c r="O22" s="82" t="s">
        <v>34</v>
      </c>
      <c r="P22" s="82"/>
      <c r="Q22" s="82"/>
      <c r="R22" s="82"/>
      <c r="S22" s="82"/>
      <c r="T22" s="82"/>
    </row>
    <row r="23" spans="1:20" s="37" customFormat="1" ht="47.25" customHeight="1" x14ac:dyDescent="0.2">
      <c r="B23" s="108"/>
      <c r="C23" s="15" t="s">
        <v>35</v>
      </c>
      <c r="D23" s="159">
        <f>COUNTIF('PVB - Diario - Daily'!$C10:$C40,"COMPRA
PURCHASE")</f>
        <v>7</v>
      </c>
      <c r="E23" s="160">
        <f>COUNTIF('PVB - Diario - Daily'!$C41:$C68,"COMPRA
PURCHASE")</f>
        <v>0</v>
      </c>
      <c r="F23" s="160">
        <f>COUNTIF('PVB - Diario - Daily'!$C69:$C99,"COMPRA
PURCHASE")</f>
        <v>4</v>
      </c>
      <c r="G23" s="160">
        <f>COUNTIF('PVB - Diario - Daily'!$C100:$C129,"COMPRA
PURCHASE")</f>
        <v>7</v>
      </c>
      <c r="H23" s="160">
        <f>COUNTIF('PVB - Diario - Daily'!$C130:$C160,"COMPRA
PURCHASE")</f>
        <v>1</v>
      </c>
      <c r="I23" s="160">
        <f t="array" ref="I23">COUNTIF('PVB - Diario - Daily'!$C161:$C190,"COMPRA
PURCHASE")</f>
        <v>0</v>
      </c>
      <c r="J23" s="160">
        <f>COUNTIF('PVB - Diario - Daily'!$C191:$C221,"COMPRA
PURCHASE")</f>
        <v>3</v>
      </c>
      <c r="K23" s="160">
        <f t="array" ref="K23">COUNTIF('PVB - Diario - Daily'!$C222:$C252,"COMPRA
PURCHASE")</f>
        <v>2</v>
      </c>
      <c r="L23" s="160">
        <f>COUNTIF('PVB - Diario - Daily'!$C253:$C282,"COMPRA
PURCHASE")</f>
        <v>2</v>
      </c>
      <c r="M23" s="160">
        <f>COUNTIF('PVB - Diario - Daily'!$C283:$C313,"COMPRA
PURCHASE")</f>
        <v>3</v>
      </c>
      <c r="N23" s="160">
        <f>COUNTIF('PVB - Diario - Daily'!$C314:$C343,"COMPRA
PURCHASE")</f>
        <v>5</v>
      </c>
      <c r="O23" s="161">
        <f>COUNTIF('PVB - Diario - Daily'!$C344:$C374,"COMPRA
PURCHASE")</f>
        <v>5</v>
      </c>
    </row>
    <row r="24" spans="1:20" s="37" customFormat="1" ht="47.25" customHeight="1" x14ac:dyDescent="0.2">
      <c r="B24" s="110"/>
      <c r="C24" s="16" t="s">
        <v>15</v>
      </c>
      <c r="D24" s="164">
        <f>SUMIF('PVB - Diario - Daily'!$C10:$C40,"COMPRA
PURCHASE",'PVB - Diario - Daily'!$D10:$D40)</f>
        <v>410505</v>
      </c>
      <c r="E24" s="163">
        <f>SUMIF('PVB - Diario - Daily'!$C41:$C68,"COMPRA
PURCHASE",'PVB - Diario - Daily'!$D41:$D68)</f>
        <v>0</v>
      </c>
      <c r="F24" s="163">
        <f>SUMIF('PVB - Diario - Daily'!$C69:$C99,"COMPRA
PURCHASE",'PVB - Diario - Daily'!$D69:$D99)</f>
        <v>53388</v>
      </c>
      <c r="G24" s="163">
        <f>SUMIF('PVB - Diario - Daily'!$C100:$C129,"COMPRA
PURCHASE",'PVB - Diario - Daily'!$D100:$D129)</f>
        <v>182150</v>
      </c>
      <c r="H24" s="163">
        <f>SUMIF('PVB - Diario - Daily'!$C130:$C160,"COMPRA
PURCHASE",'PVB - Diario - Daily'!$D130:$D160)</f>
        <v>35000</v>
      </c>
      <c r="I24" s="163">
        <f t="array" ref="I24">SUMIF('PVB - Diario - Daily'!$C161:$C190,"COMPRA
PURCHASE",'PVB - Diario - Daily'!$D161:$D190)</f>
        <v>0</v>
      </c>
      <c r="J24" s="163">
        <f t="array" ref="J24">SUMIF('PVB - Diario - Daily'!$C191:$C221,"COMPRA
PURCHASE",'PVB - Diario - Daily'!$D191:$D221)</f>
        <v>59470</v>
      </c>
      <c r="K24" s="163">
        <f>SUMIF('PVB - Diario - Daily'!$C222:$C252,"COMPRA
PURCHASE",'PVB - Diario - Daily'!$D222:$D252)</f>
        <v>128221</v>
      </c>
      <c r="L24" s="163">
        <f>SUMIF('PVB - Diario - Daily'!$C253:$C282,"COMPRA
PURCHASE",'PVB - Diario - Daily'!$D253:$D282)</f>
        <v>50668</v>
      </c>
      <c r="M24" s="163">
        <f>SUMIF('PVB - Diario - Daily'!$C283:$C313,"COMPRA
PURCHASE",'PVB - Diario - Daily'!$D283:$D313)</f>
        <v>151033</v>
      </c>
      <c r="N24" s="163">
        <f>SUMIF('PVB - Diario - Daily'!$C314:$C343,"COMPRA
PURCHASE",'PVB - Diario - Daily'!$D314:$D343)</f>
        <v>278088</v>
      </c>
      <c r="O24" s="172">
        <f>SUMIF('PVB - Diario - Daily'!$C344:$C374,"COMPRA
PURCHASE",'PVB - Diario - Daily'!$D344:$D374)</f>
        <v>167432</v>
      </c>
      <c r="R24" s="93"/>
    </row>
    <row r="25" spans="1:20" s="37" customFormat="1" ht="47.25" customHeight="1" x14ac:dyDescent="0.2">
      <c r="B25" s="110"/>
      <c r="C25" s="83" t="s">
        <v>36</v>
      </c>
      <c r="D25" s="165">
        <f>SUMIF('PVB - Diario - Daily'!$C10:$C40,"COMPRA
PURCHASE",'PVB - Diario - Daily'!$E10:$E40)</f>
        <v>19750430.100000001</v>
      </c>
      <c r="E25" s="157">
        <f>SUMIF('PVB - Diario - Daily'!$C41:$C68,"COMPRA
PURCHASE",'PVB - Diario - Daily'!$E41:$E68)</f>
        <v>0</v>
      </c>
      <c r="F25" s="157">
        <f>SUMIF('PVB - Diario - Daily'!$C69:$C99,"COMPRA
PURCHASE",'PVB - Diario - Daily'!$E69:$E99)</f>
        <v>1003691.84</v>
      </c>
      <c r="G25" s="157">
        <f>SUMIF('PVB - Diario - Daily'!$C100:$C129,"COMPRA
PURCHASE",'PVB - Diario - Daily'!$E100:$E129)</f>
        <v>3972551.8099999996</v>
      </c>
      <c r="H25" s="157">
        <f>SUMIF('PVB - Diario - Daily'!$C130:$C160,"COMPRA
PURCHASE",'PVB - Diario - Daily'!$E130:$E160)</f>
        <v>946750</v>
      </c>
      <c r="I25" s="157">
        <f t="array" ref="I25">SUMIF('PVB - Diario - Daily'!$C161:$C190,"COMPRA
PURCHASE",'PVB - Diario - Daily'!$E161:$E190)</f>
        <v>0</v>
      </c>
      <c r="J25" s="157">
        <f t="array" ref="J25">SUMIF('PVB - Diario - Daily'!$C191:$C221,"COMPRA
PURCHASE",'PVB - Diario - Daily'!$E191:$E221)</f>
        <v>2219449.6799999997</v>
      </c>
      <c r="K25" s="157">
        <f>SUMIF('PVB - Diario - Daily'!$C222:$C252,"COMPRA
PURCHASE",'PVB - Diario - Daily'!$E222:$E252)</f>
        <v>6402258.4699999988</v>
      </c>
      <c r="L25" s="157">
        <f>SUMIF('PVB - Diario - Daily'!$C253:$C282,"COMPRA
PURCHASE",'PVB - Diario - Daily'!$E253:$E282)</f>
        <v>4242805.5</v>
      </c>
      <c r="M25" s="157">
        <f>SUMIF('PVB - Diario - Daily'!$C283:$C313,"COMPRA
PURCHASE",'PVB - Diario - Daily'!$E283:$E313)</f>
        <v>14616456.1</v>
      </c>
      <c r="N25" s="157">
        <f>SUMIF('PVB - Diario - Daily'!$C314:$C343,"COMPRA
PURCHASE",'PVB - Diario - Daily'!$E314:$E343)</f>
        <v>25573683.280000001</v>
      </c>
      <c r="O25" s="158">
        <f>SUMIF('PVB - Diario - Daily'!$C344:$C374,"COMPRA
PURCHASE",'PVB - Diario - Daily'!$E344:$E374)</f>
        <v>26681297.100000001</v>
      </c>
    </row>
    <row r="26" spans="1:20" s="37" customFormat="1" ht="47.25" customHeight="1" x14ac:dyDescent="0.2">
      <c r="B26" s="111" t="s">
        <v>37</v>
      </c>
      <c r="C26" s="16" t="s">
        <v>16</v>
      </c>
      <c r="D26" s="166">
        <f t="shared" ref="D26:O26" si="0">IFERROR(D25/D24,"-")</f>
        <v>48.112520188548253</v>
      </c>
      <c r="E26" s="167" t="str">
        <f t="shared" si="0"/>
        <v>-</v>
      </c>
      <c r="F26" s="167">
        <f t="shared" si="0"/>
        <v>18.799952049149621</v>
      </c>
      <c r="G26" s="167">
        <f t="shared" si="0"/>
        <v>21.809233104584131</v>
      </c>
      <c r="H26" s="167">
        <f t="shared" si="0"/>
        <v>27.05</v>
      </c>
      <c r="I26" s="167" t="str">
        <f t="shared" si="0"/>
        <v>-</v>
      </c>
      <c r="J26" s="167">
        <f t="shared" si="0"/>
        <v>37.320492349083565</v>
      </c>
      <c r="K26" s="167">
        <f t="shared" si="0"/>
        <v>49.931434554402159</v>
      </c>
      <c r="L26" s="167">
        <f t="shared" si="0"/>
        <v>83.737378621615221</v>
      </c>
      <c r="M26" s="167">
        <f t="shared" si="0"/>
        <v>96.77657266954904</v>
      </c>
      <c r="N26" s="174">
        <f t="shared" si="0"/>
        <v>91.9625560254308</v>
      </c>
      <c r="O26" s="175">
        <f t="shared" si="0"/>
        <v>159.35601975727459</v>
      </c>
    </row>
    <row r="27" spans="1:20" s="37" customFormat="1" ht="47.25" customHeight="1" x14ac:dyDescent="0.2">
      <c r="B27" s="110"/>
      <c r="C27" s="103" t="s">
        <v>38</v>
      </c>
      <c r="D27" s="166">
        <f t="array" ref="D27">MIN(IF('PVB - Diario - Daily'!$C10:$C40="COMPRA
PURCHASE",'PVB - Diario - Daily'!$G10:$G40))</f>
        <v>26.61</v>
      </c>
      <c r="E27" s="167">
        <f t="array" ref="E27">MIN(IF('PVB - Diario - Daily'!$C41:$C68="COMPRA
PURCHASE",'PVB - Diario - Daily'!$G41:$G68))</f>
        <v>0</v>
      </c>
      <c r="F27" s="167">
        <f t="array" ref="F27">MIN(IF('PVB - Diario - Daily'!$C69:$C99="COMPRA
PURCHASE",'PVB - Diario - Daily'!$G69:$G99))</f>
        <v>18.13</v>
      </c>
      <c r="G27" s="167">
        <f t="array" ref="G27">MIN(IF('PVB - Diario - Daily'!$C100:$C129="COMPRA
PURCHASE",'PVB - Diario - Daily'!$G100:$G129))</f>
        <v>19.59</v>
      </c>
      <c r="H27" s="167">
        <f t="array" ref="H27">MIN(IF('PVB - Diario - Daily'!$C130:$C160="COMPRA
PURCHASE",'PVB - Diario - Daily'!$G130:$G160))</f>
        <v>27.05</v>
      </c>
      <c r="I27" s="167">
        <f t="array" ref="I27">MIN(IF('PVB - Diario - Daily'!$C161:$C190="COMPRA
PURCHASE",'PVB - Diario - Daily'!$G161:$G190))</f>
        <v>0</v>
      </c>
      <c r="J27" s="167">
        <f t="array" ref="J27">MIN(IF('PVB - Diario - Daily'!$C191:$C221="COMPRA
PURCHASE",'PVB - Diario - Daily'!$G191:$G221))</f>
        <v>36.450000000000003</v>
      </c>
      <c r="K27" s="167">
        <f t="array" ref="K27">MIN(IF('PVB - Diario - Daily'!$C222:$C252="COMPRA
PURCHASE",'PVB - Diario - Daily'!$G222:$G252))</f>
        <v>47.5</v>
      </c>
      <c r="L27" s="167">
        <f t="array" ref="L27">MIN(IF('PVB - Diario - Daily'!$C253:$C282="COMPRA
PURCHASE",'PVB - Diario - Daily'!$G253:$G282))</f>
        <v>70</v>
      </c>
      <c r="M27" s="167">
        <f t="array" ref="M27">MIN(IF('PVB - Diario - Daily'!$C283:$C313="COMPRA
PURCHASE",'PVB - Diario - Daily'!$G283:$G313))</f>
        <v>93</v>
      </c>
      <c r="N27" s="174">
        <f t="array" ref="N27">MIN(IF('PVB - Diario - Daily'!$C314:$C343="COMPRA
PURCHASE",'PVB - Diario - Daily'!$G314:$G343))</f>
        <v>72.81</v>
      </c>
      <c r="O27" s="175">
        <f t="array" ref="O27">MIN(IF('PVB - Diario - Daily'!$C344:$C374="COMPRA
PURCHASE",'PVB - Diario - Daily'!$G344:$G374))</f>
        <v>141.25</v>
      </c>
    </row>
    <row r="28" spans="1:20" s="37" customFormat="1" ht="31.5" customHeight="1" x14ac:dyDescent="0.2">
      <c r="B28" s="110"/>
      <c r="C28" s="147" t="s">
        <v>39</v>
      </c>
      <c r="D28" s="94">
        <v>44200</v>
      </c>
      <c r="E28" s="94"/>
      <c r="F28" s="94">
        <v>44266</v>
      </c>
      <c r="G28" s="94">
        <v>44297</v>
      </c>
      <c r="H28" s="94">
        <v>44321</v>
      </c>
      <c r="I28" s="94"/>
      <c r="J28" s="94">
        <v>44388</v>
      </c>
      <c r="K28" s="94">
        <v>44434</v>
      </c>
      <c r="L28" s="94">
        <v>44454</v>
      </c>
      <c r="M28" s="94">
        <v>44489</v>
      </c>
      <c r="N28" s="94">
        <v>44503</v>
      </c>
      <c r="O28" s="152">
        <v>44548</v>
      </c>
    </row>
    <row r="29" spans="1:20" s="37" customFormat="1" ht="47.25" customHeight="1" x14ac:dyDescent="0.2">
      <c r="B29" s="110"/>
      <c r="C29" s="103" t="s">
        <v>40</v>
      </c>
      <c r="D29" s="166">
        <f t="array" ref="D29">MAX(IF('PVB - Diario - Daily'!$C10:$C40="COMPRA
PURCHASE",'PVB - Diario - Daily'!$H10:$H40))</f>
        <v>66.099999999999994</v>
      </c>
      <c r="E29" s="167">
        <f t="array" ref="E29">MAX(IF('PVB - Diario - Daily'!$C41:$C68="COMPRA
PURCHASE",'PVB - Diario - Daily'!$H41:$H68))</f>
        <v>0</v>
      </c>
      <c r="F29" s="167">
        <f t="array" ref="F29">MAX(IF('PVB - Diario - Daily'!$C69:$C99="COMPRA
PURCHASE",'PVB - Diario - Daily'!$H69:$H99))</f>
        <v>19.739999999999998</v>
      </c>
      <c r="G29" s="167">
        <f t="array" ref="G29">MAX(IF('PVB - Diario - Daily'!$C100:$C129="COMPRA
PURCHASE",'PVB - Diario - Daily'!$H100:$H129))</f>
        <v>24.1</v>
      </c>
      <c r="H29" s="167">
        <f t="array" ref="H29">MAX(IF('PVB - Diario - Daily'!$C130:$C160="COMPRA
PURCHASE",'PVB - Diario - Daily'!$H130:$H160))</f>
        <v>27.05</v>
      </c>
      <c r="I29" s="167">
        <f t="array" ref="I29">MAX(IF('PVB - Diario - Daily'!$C161:$C190="COMPRA
PURCHASE",'PVB - Diario - Daily'!$H161:$H190))</f>
        <v>0</v>
      </c>
      <c r="J29" s="167">
        <f t="array" ref="J29">MAX(IF('PVB - Diario - Daily'!$C191:$C221="COMPRA
PURCHASE",'PVB - Diario - Daily'!$H191:$H221))</f>
        <v>38.049999999999997</v>
      </c>
      <c r="K29" s="167">
        <f t="array" ref="K29">MAX(IF('PVB - Diario - Daily'!$C222:$C252="COMPRA
PURCHASE",'PVB - Diario - Daily'!$H222:$H252))</f>
        <v>51.53</v>
      </c>
      <c r="L29" s="167">
        <f t="array" ref="L29">MAX(IF('PVB - Diario - Daily'!$C253:$C282="COMPRA
PURCHASE",'PVB - Diario - Daily'!$H253:$H282))</f>
        <v>94.75</v>
      </c>
      <c r="M29" s="167">
        <f t="array" ref="M29">MAX(IF('PVB - Diario - Daily'!$C283:$C313="COMPRA
PURCHASE",'PVB - Diario - Daily'!$H283:$H313))</f>
        <v>98.66</v>
      </c>
      <c r="N29" s="174">
        <f t="array" ref="N29">MAX(IF('PVB - Diario - Daily'!$C314:$C343="COMPRA
PURCHASE",'PVB - Diario - Daily'!$H314:$H343))</f>
        <v>108.5</v>
      </c>
      <c r="O29" s="175">
        <f t="array" ref="O29">MAX(IF('PVB - Diario - Daily'!$C344:$C374="COMPRA
PURCHASE",'PVB - Diario - Daily'!$H344:$H374))</f>
        <v>177.15</v>
      </c>
    </row>
    <row r="30" spans="1:20" s="37" customFormat="1" ht="32.25" customHeight="1" thickBot="1" x14ac:dyDescent="0.25">
      <c r="B30" s="109"/>
      <c r="C30" s="146" t="s">
        <v>41</v>
      </c>
      <c r="D30" s="95">
        <v>44203</v>
      </c>
      <c r="E30" s="95"/>
      <c r="F30" s="95">
        <v>44279</v>
      </c>
      <c r="G30" s="94">
        <v>44306</v>
      </c>
      <c r="H30" s="94">
        <v>44321</v>
      </c>
      <c r="I30" s="94"/>
      <c r="J30" s="94">
        <v>44399</v>
      </c>
      <c r="K30" s="94">
        <v>44422</v>
      </c>
      <c r="L30" s="94">
        <v>44469</v>
      </c>
      <c r="M30" s="94">
        <v>44470</v>
      </c>
      <c r="N30" s="95">
        <v>44529</v>
      </c>
      <c r="O30" s="153">
        <v>44552</v>
      </c>
    </row>
    <row r="31" spans="1:20" s="37" customFormat="1" ht="47.25" customHeight="1" x14ac:dyDescent="0.2">
      <c r="B31" s="108"/>
      <c r="C31" s="15" t="s">
        <v>35</v>
      </c>
      <c r="D31" s="159">
        <f>COUNTIF('PVB - Diario - Daily'!$C10:$C40,"VENTA
SELL")</f>
        <v>14</v>
      </c>
      <c r="E31" s="160">
        <f>COUNTIF('PVB - Diario - Daily'!$C41:$C68,"VENTA
SELL")</f>
        <v>9</v>
      </c>
      <c r="F31" s="160">
        <f>COUNTIF('PVB - Diario - Daily'!$C69:$C99,"VENTA
SELL")</f>
        <v>0</v>
      </c>
      <c r="G31" s="160">
        <f>COUNTIF('PVB - Diario - Daily'!$C100:$C129,"VENTA
SELL")</f>
        <v>4</v>
      </c>
      <c r="H31" s="160">
        <f>COUNTIF('PVB - Diario - Daily'!$C130:$C160,"VENTA
SELL")</f>
        <v>4</v>
      </c>
      <c r="I31" s="160">
        <f t="array" ref="I31">COUNTIF('PVB - Diario - Daily'!$C161:$C190,"VENTA
SELL")</f>
        <v>3</v>
      </c>
      <c r="J31" s="160">
        <f t="array" ref="J31">COUNTIF('PVB - Diario - Daily'!$C191:$C221,"VENTA
SELL")</f>
        <v>1</v>
      </c>
      <c r="K31" s="160">
        <f>COUNTIF('PVB - Diario - Daily'!$C222:$C252,"VENTA
SELL")</f>
        <v>2</v>
      </c>
      <c r="L31" s="160">
        <f>COUNTIF('PVB - Diario - Daily'!$C253:$C282,"VENTA
SELL")</f>
        <v>6</v>
      </c>
      <c r="M31" s="88">
        <f>COUNTIF('PVB - Diario - Daily'!$C283:$C313,"VENTA
SELL")</f>
        <v>6</v>
      </c>
      <c r="N31" s="160">
        <f>COUNTIF('PVB - Diario - Daily'!$C314:$C343,"VENTA
SELL")</f>
        <v>2</v>
      </c>
      <c r="O31" s="171">
        <f>COUNTIF('PVB - Diario - Daily'!$C344:$C374,"VENTA
SELL")</f>
        <v>5</v>
      </c>
    </row>
    <row r="32" spans="1:20" s="37" customFormat="1" ht="47.25" customHeight="1" x14ac:dyDescent="0.2">
      <c r="B32" s="110"/>
      <c r="C32" s="16" t="s">
        <v>15</v>
      </c>
      <c r="D32" s="164">
        <f>SUMIF('PVB - Diario - Daily'!$C10:$C40,"VENTA
SELL",'PVB - Diario - Daily'!$D10:$D40)</f>
        <v>-448035</v>
      </c>
      <c r="E32" s="169">
        <f>SUMIF('PVB - Diario - Daily'!$C41:$C68,"VENTA
SELL",'PVB - Diario - Daily'!$D41:$D68)</f>
        <v>-264021</v>
      </c>
      <c r="F32" s="163">
        <f>SUMIF('PVB - Diario - Daily'!$C69:$C99,"VENTA
SELL",'PVB - Diario - Daily'!$D69:$D99)</f>
        <v>0</v>
      </c>
      <c r="G32" s="163">
        <f>SUMIF('PVB - Diario - Daily'!$C100:$C129,"VENTA
SELL",'PVB - Diario - Daily'!$D100:$D129)</f>
        <v>-120552</v>
      </c>
      <c r="H32" s="163">
        <f>SUMIF('PVB - Diario - Daily'!$C130:$C160,"VENTA
SELL",'PVB - Diario - Daily'!$D130:$D160)</f>
        <v>-192913</v>
      </c>
      <c r="I32" s="163">
        <f t="array" ref="I32">SUMIF('PVB - Diario - Daily'!$C161:$C190,"VENTA
SELL",'PVB - Diario - Daily'!$D161:$D190)</f>
        <v>-114087</v>
      </c>
      <c r="J32" s="163">
        <f t="array" ref="J32">SUMIF('PVB - Diario - Daily'!$C191:$C221,"VENTA
SELL",'PVB - Diario - Daily'!$D191:$D221)</f>
        <v>-29135</v>
      </c>
      <c r="K32" s="163">
        <f>SUMIF('PVB - Diario - Daily'!$C222:$C252,"VENTA
SELL",'PVB - Diario - Daily'!$D222:$D252)</f>
        <v>-104201</v>
      </c>
      <c r="L32" s="163">
        <f>SUMIF('PVB - Diario - Daily'!$C253:$C282,"VENTA
SELL",'PVB - Diario - Daily'!$D253:$D282)</f>
        <v>-208525</v>
      </c>
      <c r="M32" s="163">
        <f>SUMIF('PVB - Diario - Daily'!$C283:$C313,"VENTA
SELL",'PVB - Diario - Daily'!$D283:$D313)</f>
        <v>-409204</v>
      </c>
      <c r="N32" s="163">
        <f>SUMIF('PVB - Diario - Daily'!$C314:$C343,"VENTA
SELL",'PVB - Diario - Daily'!$D314:$D343)</f>
        <v>-85200</v>
      </c>
      <c r="O32" s="162">
        <f>SUMIF('PVB - Diario - Daily'!$C344:$C374,"VENTA
SELL",'PVB - Diario - Daily'!$D344:$D374)</f>
        <v>-385799</v>
      </c>
    </row>
    <row r="33" spans="1:15" s="37" customFormat="1" ht="47.25" customHeight="1" x14ac:dyDescent="0.2">
      <c r="B33" s="110"/>
      <c r="C33" s="83" t="s">
        <v>36</v>
      </c>
      <c r="D33" s="165">
        <f>SUMIF('PVB - Diario - Daily'!C10:C40,"VENTA
SELL",'PVB - Diario - Daily'!E10:E40)</f>
        <v>-9444334.8199999984</v>
      </c>
      <c r="E33" s="170">
        <f>SUMIF('PVB - Diario - Daily'!C41:C68,"VENTA
SELL",'PVB - Diario - Daily'!E41:E68)</f>
        <v>-4317545.2300000004</v>
      </c>
      <c r="F33" s="157">
        <f>SUMIF('PVB - Diario - Daily'!$C69:$C99,"VENTA
SELL",'PVB - Diario - Daily'!$E69:$E99)</f>
        <v>0</v>
      </c>
      <c r="G33" s="157">
        <f>SUMIF('PVB - Diario - Daily'!$C100:$C129,"VENTA
SELL",'PVB - Diario - Daily'!$E100:$E129)</f>
        <v>-2311420.6800000002</v>
      </c>
      <c r="H33" s="157">
        <f>SUMIF('PVB - Diario - Daily'!$C130:$C160,"VENTA
SELL",'PVB - Diario - Daily'!$E130:$E160)</f>
        <v>-4453160.9400000004</v>
      </c>
      <c r="I33" s="157">
        <f t="array" ref="I33">SUMIF('PVB - Diario - Daily'!$C161:$C190,"VENTA
SELL",'PVB - Diario - Daily'!$E161:$E190)</f>
        <v>-3177547.5099999895</v>
      </c>
      <c r="J33" s="157">
        <f t="array" ref="J33">SUMIF('PVB - Diario - Daily'!$C191:$C221,"VENTA
SELL",'PVB - Diario - Daily'!$E191:$E221)</f>
        <v>-1116781.44</v>
      </c>
      <c r="K33" s="157">
        <f>SUMIF('PVB - Diario - Daily'!$C222:$C252,"VENTA
SELL",'PVB - Diario - Daily'!$E222:$E252)</f>
        <v>-4358054.82</v>
      </c>
      <c r="L33" s="157">
        <f>SUMIF('PVB - Diario - Daily'!$C253:$C282,"VENTA
SELL",'PVB - Diario - Daily'!$E253:$E282)</f>
        <v>-13762859.91</v>
      </c>
      <c r="M33" s="157">
        <f>SUMIF('PVB - Diario - Daily'!$C283:$C313,"VENTA
SELL",'PVB - Diario - Daily'!$E283:$E313)</f>
        <v>-33463336.420000002</v>
      </c>
      <c r="N33" s="157">
        <f>SUMIF('PVB - Diario - Daily'!$C314:$C343,"VENTA
SELL",'PVB - Diario - Daily'!$E314:$E343)</f>
        <v>-6104972.3499999996</v>
      </c>
      <c r="O33" s="158">
        <f>SUMIF('PVB - Diario - Daily'!$C344:$C374,"VENTA
SELL",'PVB - Diario - Daily'!$E344:$E374)</f>
        <v>-33683427.770000003</v>
      </c>
    </row>
    <row r="34" spans="1:15" s="37" customFormat="1" ht="47.25" customHeight="1" x14ac:dyDescent="0.2">
      <c r="B34" s="111" t="s">
        <v>42</v>
      </c>
      <c r="C34" s="16" t="s">
        <v>16</v>
      </c>
      <c r="D34" s="176">
        <f>IFERROR(D33/D32,"-")</f>
        <v>21.079457676297608</v>
      </c>
      <c r="E34" s="177">
        <f t="shared" ref="E34:O34" si="1">IFERROR(E33/E32,"-")</f>
        <v>16.35303718264835</v>
      </c>
      <c r="F34" s="174" t="str">
        <f t="shared" si="1"/>
        <v>-</v>
      </c>
      <c r="G34" s="174">
        <f t="shared" si="1"/>
        <v>19.173640254827795</v>
      </c>
      <c r="H34" s="174">
        <f t="shared" si="1"/>
        <v>23.083778387148612</v>
      </c>
      <c r="I34" s="174">
        <f t="shared" si="1"/>
        <v>27.851968322420518</v>
      </c>
      <c r="J34" s="174">
        <f t="shared" si="1"/>
        <v>38.331266174703963</v>
      </c>
      <c r="K34" s="174">
        <f t="shared" si="1"/>
        <v>41.823541232809667</v>
      </c>
      <c r="L34" s="174">
        <f t="shared" si="1"/>
        <v>66.001006641889461</v>
      </c>
      <c r="M34" s="174">
        <f t="shared" si="1"/>
        <v>81.776660101074285</v>
      </c>
      <c r="N34" s="174">
        <f t="shared" si="1"/>
        <v>71.654605046948348</v>
      </c>
      <c r="O34" s="175">
        <f t="shared" si="1"/>
        <v>87.308229855442875</v>
      </c>
    </row>
    <row r="35" spans="1:15" s="37" customFormat="1" ht="47.25" customHeight="1" x14ac:dyDescent="0.2">
      <c r="B35" s="110"/>
      <c r="C35" s="103" t="s">
        <v>38</v>
      </c>
      <c r="D35" s="176">
        <f t="array" ref="D35">MIN(IF('PVB - Diario - Daily'!$C10:$C40="VENTA
SELL",'PVB - Diario - Daily'!$G10:$G40))</f>
        <v>18.190000000000001</v>
      </c>
      <c r="E35" s="177">
        <f t="array" ref="E35">MIN(IF('PVB - Diario - Daily'!$C41:$C68="VENTA
SELL",'PVB - Diario - Daily'!$G41:$G68))</f>
        <v>15.02</v>
      </c>
      <c r="F35" s="174">
        <f t="array" ref="F35">MIN(IF('PVB - Diario - Daily'!$C69:$C99="VENTA
SELL",'PVB - Diario - Daily'!$G69:$G99))</f>
        <v>0</v>
      </c>
      <c r="G35" s="174">
        <f t="array" ref="G35">MIN(IF('PVB - Diario - Daily'!$C100:$C129="VENTA
SELL",'PVB - Diario - Daily'!$G100:$G129))</f>
        <v>18.3</v>
      </c>
      <c r="H35" s="174">
        <f t="array" ref="H35">MIN(IF('PVB - Diario - Daily'!$C130:$C160="VENTA
SELL",'PVB - Diario - Daily'!$G130:$G160))</f>
        <v>22</v>
      </c>
      <c r="I35" s="174">
        <f t="array" ref="I35">MIN(IF('PVB - Diario - Daily'!$C161:$C190="VENTA
SELL",'PVB - Diario - Daily'!$G161:$G190))</f>
        <v>25.42</v>
      </c>
      <c r="J35" s="174">
        <f t="array" ref="J35">MIN(IF('PVB - Diario - Daily'!$C191:$C221="VENTA
SELL",'PVB - Diario - Daily'!$G191:$G221))</f>
        <v>38.25</v>
      </c>
      <c r="K35" s="174">
        <f t="array" ref="K35">MIN(IF('PVB - Diario - Daily'!$C222:$C252="VENTA
SELL",'PVB - Diario - Daily'!$G222:$G252))</f>
        <v>41</v>
      </c>
      <c r="L35" s="174">
        <f t="array" ref="L35">MIN(IF('PVB - Diario - Daily'!$C253:$C282="VENTA
SELL",'PVB - Diario - Daily'!$G253:$G282))</f>
        <v>52.6</v>
      </c>
      <c r="M35" s="174">
        <f t="array" ref="M35">MIN(IF('PVB - Diario - Daily'!$C283:$C313="VENTA
SELL",'PVB - Diario - Daily'!$G283:$G313))</f>
        <v>58.21</v>
      </c>
      <c r="N35" s="174">
        <f t="array" ref="N35">MIN(IF('PVB - Diario - Daily'!$C314:$C343="VENTA
SELL",'PVB - Diario - Daily'!$G314:$G343))</f>
        <v>61.99</v>
      </c>
      <c r="O35" s="175">
        <f t="array" ref="O35">MIN(IF('PVB - Diario - Daily'!$C344:$C374="VENTA
SELL",'PVB - Diario - Daily'!$G344:$G374))</f>
        <v>60</v>
      </c>
    </row>
    <row r="36" spans="1:15" s="37" customFormat="1" ht="31.5" customHeight="1" x14ac:dyDescent="0.2">
      <c r="B36" s="110"/>
      <c r="C36" s="147" t="s">
        <v>39</v>
      </c>
      <c r="D36" s="94">
        <v>44227</v>
      </c>
      <c r="E36" s="94">
        <v>44248</v>
      </c>
      <c r="F36" s="94"/>
      <c r="G36" s="94">
        <v>44287</v>
      </c>
      <c r="H36" s="94">
        <v>44325</v>
      </c>
      <c r="I36" s="94">
        <v>44348</v>
      </c>
      <c r="J36" s="94">
        <v>44408</v>
      </c>
      <c r="K36" s="94">
        <v>44411</v>
      </c>
      <c r="L36" s="94">
        <v>44446</v>
      </c>
      <c r="M36" s="94">
        <v>44498</v>
      </c>
      <c r="N36" s="94">
        <v>44502</v>
      </c>
      <c r="O36" s="152">
        <v>44555</v>
      </c>
    </row>
    <row r="37" spans="1:15" s="37" customFormat="1" ht="47.25" customHeight="1" x14ac:dyDescent="0.2">
      <c r="B37" s="110"/>
      <c r="C37" s="103" t="s">
        <v>43</v>
      </c>
      <c r="D37" s="176">
        <f t="array" ref="D37">MAX(IF('PVB - Diario - Daily'!$C10:$C40="VENTA
SELL",'PVB - Diario - Daily'!$H10:$H40))</f>
        <v>32.81</v>
      </c>
      <c r="E37" s="177">
        <f t="array" ref="E37">MAX(IF('PVB - Diario - Daily'!$C41:$C68="VENTA
SELL",'PVB - Diario - Daily'!$H41:$H68))</f>
        <v>18.850000000000001</v>
      </c>
      <c r="F37" s="174">
        <f t="array" ref="F37">MAX(IF('PVB - Diario - Daily'!$C69:$C99="VENTA
SELL",'PVB - Diario - Daily'!$H69:$H99))</f>
        <v>0</v>
      </c>
      <c r="G37" s="174">
        <f t="array" ref="G37">MAX(IF('PVB - Diario - Daily'!$C100:$C129="VENTA
SELL",'PVB - Diario - Daily'!$H100:$H129))</f>
        <v>20.65</v>
      </c>
      <c r="H37" s="174">
        <f t="array" ref="H37">MAX(IF('PVB - Diario - Daily'!$C130:$C160="VENTA
SELL",'PVB - Diario - Daily'!$H130:$H160))</f>
        <v>24.5</v>
      </c>
      <c r="I37" s="174">
        <f t="array" ref="I37">MAX(IF('PVB - Diario - Daily'!$C161:$C190="VENTA
SELL",'PVB - Diario - Daily'!$H161:$H190))</f>
        <v>30.94</v>
      </c>
      <c r="J37" s="174">
        <f t="array" ref="J37">MAX(IF('PVB - Diario - Daily'!$C191:$C221="VENTA
SELL",'PVB - Diario - Daily'!$H191:$H221))</f>
        <v>38.99</v>
      </c>
      <c r="K37" s="174">
        <f t="array" ref="K37">MAX(IF('PVB - Diario - Daily'!$C222:$C252="VENTA
SELL",'PVB - Diario - Daily'!$H222:$H252))</f>
        <v>42.5</v>
      </c>
      <c r="L37" s="174">
        <f t="array" ref="L37">MAX(IF('PVB - Diario - Daily'!$C253:$C282="VENTA
SELL",'PVB - Diario - Daily'!$H253:$H282))</f>
        <v>72.349999999999994</v>
      </c>
      <c r="M37" s="174">
        <f t="array" ref="M37">MAX(IF('PVB - Diario - Daily'!$C283:$C313="VENTA
SELL",'PVB - Diario - Daily'!$H283:$H313))</f>
        <v>92.9</v>
      </c>
      <c r="N37" s="174">
        <f t="array" ref="N37">MAX(IF('PVB - Diario - Daily'!$C314:$C343="VENTA
SELL",'PVB - Diario - Daily'!$H314:$H343))</f>
        <v>75</v>
      </c>
      <c r="O37" s="175">
        <f t="array" ref="O37">MAX(IF('PVB - Diario - Daily'!$C344:$C374="VENTA
SELL",'PVB - Diario - Daily'!$H344:$H374))</f>
        <v>108</v>
      </c>
    </row>
    <row r="38" spans="1:15" s="37" customFormat="1" ht="31.5" customHeight="1" thickBot="1" x14ac:dyDescent="0.25">
      <c r="B38" s="109"/>
      <c r="C38" s="146" t="s">
        <v>41</v>
      </c>
      <c r="D38" s="95">
        <v>44208</v>
      </c>
      <c r="E38" s="95">
        <v>44235</v>
      </c>
      <c r="F38" s="95"/>
      <c r="G38" s="95">
        <v>44311</v>
      </c>
      <c r="H38" s="95">
        <v>44337</v>
      </c>
      <c r="I38" s="95">
        <v>44371</v>
      </c>
      <c r="J38" s="95">
        <v>44408</v>
      </c>
      <c r="K38" s="95">
        <v>44417</v>
      </c>
      <c r="L38" s="95">
        <v>44456</v>
      </c>
      <c r="M38" s="95">
        <v>44473</v>
      </c>
      <c r="N38" s="95">
        <v>44514</v>
      </c>
      <c r="O38" s="153">
        <v>44554</v>
      </c>
    </row>
    <row r="39" spans="1:15" s="37" customFormat="1" x14ac:dyDescent="0.2">
      <c r="B39" s="30"/>
      <c r="C39" s="30"/>
      <c r="D39" s="30"/>
      <c r="E39" s="30"/>
    </row>
    <row r="40" spans="1:15" s="37" customFormat="1" x14ac:dyDescent="0.2">
      <c r="B40" s="30"/>
      <c r="C40" s="30"/>
      <c r="D40" s="30"/>
      <c r="E40" s="30"/>
    </row>
    <row r="41" spans="1:15" ht="24" customHeight="1" x14ac:dyDescent="0.25">
      <c r="A41" s="2"/>
      <c r="B41" s="144" t="s">
        <v>44</v>
      </c>
      <c r="C41" s="143"/>
      <c r="D41" s="143"/>
      <c r="E41" s="143"/>
      <c r="F41" s="143"/>
      <c r="G41" s="76"/>
      <c r="H41" s="76"/>
    </row>
    <row r="42" spans="1:15" ht="18.75" customHeight="1" x14ac:dyDescent="0.25">
      <c r="A42" s="2"/>
      <c r="B42" s="145" t="s">
        <v>45</v>
      </c>
      <c r="C42" s="143"/>
      <c r="D42" s="143"/>
      <c r="E42" s="143"/>
      <c r="F42" s="143"/>
      <c r="G42" s="76"/>
      <c r="H42" s="76"/>
      <c r="I42" s="50"/>
    </row>
    <row r="43" spans="1:15" s="37" customFormat="1" x14ac:dyDescent="0.2">
      <c r="B43" s="30"/>
      <c r="C43" s="30"/>
      <c r="D43" s="30"/>
      <c r="E43" s="30"/>
    </row>
    <row r="44" spans="1:15" s="37" customFormat="1" x14ac:dyDescent="0.2">
      <c r="B44" s="30"/>
      <c r="C44" s="30"/>
      <c r="D44" s="30"/>
      <c r="E44" s="30"/>
    </row>
    <row r="45" spans="1:15" s="37" customFormat="1" x14ac:dyDescent="0.2">
      <c r="B45" s="30"/>
      <c r="C45" s="30"/>
      <c r="D45" s="30"/>
      <c r="E45" s="30"/>
    </row>
    <row r="46" spans="1:15" s="37" customFormat="1" x14ac:dyDescent="0.2">
      <c r="B46" s="30"/>
      <c r="C46" s="30"/>
      <c r="D46" s="30"/>
      <c r="E46" s="30"/>
    </row>
    <row r="47" spans="1:15" s="37" customFormat="1" x14ac:dyDescent="0.2">
      <c r="B47" s="30"/>
      <c r="C47" s="30"/>
      <c r="D47" s="30"/>
      <c r="E47" s="30"/>
    </row>
    <row r="48" spans="1:15" s="37" customFormat="1" x14ac:dyDescent="0.2">
      <c r="B48" s="30"/>
      <c r="C48" s="30"/>
      <c r="D48" s="30"/>
      <c r="E48" s="30"/>
    </row>
    <row r="49" spans="1:8" s="37" customFormat="1" x14ac:dyDescent="0.2">
      <c r="B49" s="30"/>
      <c r="C49" s="30"/>
      <c r="D49" s="30"/>
      <c r="E49" s="30"/>
    </row>
    <row r="50" spans="1:8" s="37" customFormat="1" x14ac:dyDescent="0.2">
      <c r="B50" s="30"/>
      <c r="C50" s="30"/>
      <c r="D50" s="30"/>
      <c r="E50" s="30"/>
    </row>
    <row r="51" spans="1:8" s="37" customFormat="1" x14ac:dyDescent="0.2">
      <c r="B51" s="30"/>
      <c r="C51" s="30"/>
      <c r="D51" s="30"/>
      <c r="E51" s="30"/>
    </row>
    <row r="52" spans="1:8" s="38" customFormat="1" ht="14.25" x14ac:dyDescent="0.2">
      <c r="B52" s="32"/>
      <c r="C52" s="32"/>
      <c r="D52" s="32"/>
      <c r="E52" s="32"/>
    </row>
    <row r="53" spans="1:8" s="37" customFormat="1" x14ac:dyDescent="0.2">
      <c r="B53" s="30"/>
      <c r="C53" s="30"/>
      <c r="D53" s="30"/>
      <c r="E53" s="30"/>
    </row>
    <row r="54" spans="1:8" s="37" customFormat="1" x14ac:dyDescent="0.2">
      <c r="B54" s="30"/>
      <c r="C54" s="30"/>
      <c r="D54" s="30"/>
      <c r="E54" s="30"/>
    </row>
    <row r="55" spans="1:8" s="39" customFormat="1" x14ac:dyDescent="0.2">
      <c r="B55" s="33"/>
      <c r="C55" s="33"/>
      <c r="D55" s="30"/>
      <c r="E55" s="30"/>
      <c r="F55" s="30"/>
      <c r="G55" s="30"/>
      <c r="H55" s="30"/>
    </row>
    <row r="56" spans="1:8" s="37" customFormat="1" x14ac:dyDescent="0.2">
      <c r="B56" s="34"/>
      <c r="C56" s="34"/>
    </row>
    <row r="57" spans="1:8" s="37" customFormat="1" x14ac:dyDescent="0.2"/>
    <row r="58" spans="1:8" s="37" customFormat="1" x14ac:dyDescent="0.2"/>
    <row r="59" spans="1:8" s="37" customFormat="1" x14ac:dyDescent="0.2"/>
    <row r="60" spans="1:8" s="37" customFormat="1" x14ac:dyDescent="0.2"/>
    <row r="61" spans="1:8" s="37" customFormat="1" x14ac:dyDescent="0.2">
      <c r="A61" s="40"/>
    </row>
    <row r="62" spans="1:8" s="37" customFormat="1" x14ac:dyDescent="0.2"/>
    <row r="63" spans="1:8" s="37" customFormat="1" x14ac:dyDescent="0.2"/>
    <row r="64" spans="1:8" s="37" customFormat="1" x14ac:dyDescent="0.2"/>
    <row r="65" s="37" customFormat="1" x14ac:dyDescent="0.2"/>
    <row r="66" s="37" customFormat="1" x14ac:dyDescent="0.2"/>
    <row r="67" s="37" customFormat="1" x14ac:dyDescent="0.2"/>
    <row r="68" s="37" customFormat="1" x14ac:dyDescent="0.2"/>
    <row r="69" s="37" customFormat="1" x14ac:dyDescent="0.2"/>
    <row r="70" s="37" customFormat="1" x14ac:dyDescent="0.2"/>
    <row r="71" s="37" customFormat="1" x14ac:dyDescent="0.2"/>
    <row r="72" s="37" customFormat="1" x14ac:dyDescent="0.2"/>
    <row r="73" s="37" customFormat="1" x14ac:dyDescent="0.2"/>
    <row r="74" s="37" customFormat="1" x14ac:dyDescent="0.2"/>
    <row r="75" s="37" customFormat="1" x14ac:dyDescent="0.2"/>
    <row r="76" s="37" customFormat="1" x14ac:dyDescent="0.2"/>
    <row r="77" s="37" customFormat="1" x14ac:dyDescent="0.2"/>
    <row r="78" s="37" customFormat="1" x14ac:dyDescent="0.2"/>
    <row r="79" s="37" customFormat="1" x14ac:dyDescent="0.2"/>
    <row r="80" s="37" customFormat="1" x14ac:dyDescent="0.2"/>
    <row r="81" s="37" customFormat="1" x14ac:dyDescent="0.2"/>
    <row r="82" s="37" customFormat="1" x14ac:dyDescent="0.2"/>
    <row r="83" s="37" customFormat="1" x14ac:dyDescent="0.2"/>
    <row r="84" s="37" customFormat="1" x14ac:dyDescent="0.2"/>
    <row r="85" s="37" customFormat="1" x14ac:dyDescent="0.2"/>
    <row r="86" s="37" customFormat="1" x14ac:dyDescent="0.2"/>
    <row r="87" s="37" customFormat="1" x14ac:dyDescent="0.2"/>
    <row r="88" s="37" customFormat="1" x14ac:dyDescent="0.2"/>
    <row r="89" s="37" customFormat="1" x14ac:dyDescent="0.2"/>
    <row r="90" s="37" customFormat="1" x14ac:dyDescent="0.2"/>
    <row r="91" s="37" customFormat="1" x14ac:dyDescent="0.2"/>
    <row r="92" s="37" customFormat="1" x14ac:dyDescent="0.2"/>
    <row r="93" s="37" customFormat="1" x14ac:dyDescent="0.2"/>
    <row r="94" s="37" customFormat="1" x14ac:dyDescent="0.2"/>
    <row r="95" s="37" customFormat="1" x14ac:dyDescent="0.2"/>
    <row r="96" s="37" customFormat="1" x14ac:dyDescent="0.2"/>
    <row r="97" s="37" customFormat="1" x14ac:dyDescent="0.2"/>
    <row r="98" s="37" customFormat="1" x14ac:dyDescent="0.2"/>
    <row r="99" s="37" customFormat="1" x14ac:dyDescent="0.2"/>
    <row r="100" s="37" customFormat="1" x14ac:dyDescent="0.2"/>
    <row r="101" s="37" customFormat="1" x14ac:dyDescent="0.2"/>
    <row r="102" s="37" customFormat="1" x14ac:dyDescent="0.2"/>
    <row r="103" s="37" customFormat="1" x14ac:dyDescent="0.2"/>
    <row r="104" s="37" customFormat="1" x14ac:dyDescent="0.2"/>
    <row r="105" s="37" customFormat="1" x14ac:dyDescent="0.2"/>
    <row r="106" s="37" customFormat="1" x14ac:dyDescent="0.2"/>
    <row r="107" s="37" customFormat="1" x14ac:dyDescent="0.2"/>
    <row r="108" s="37" customFormat="1" x14ac:dyDescent="0.2"/>
    <row r="109" s="37" customFormat="1" x14ac:dyDescent="0.2"/>
    <row r="110" s="37" customFormat="1" x14ac:dyDescent="0.2"/>
    <row r="111" s="37" customFormat="1" x14ac:dyDescent="0.2"/>
    <row r="112" s="37" customFormat="1" x14ac:dyDescent="0.2"/>
    <row r="113" s="37" customFormat="1" x14ac:dyDescent="0.2"/>
    <row r="114" s="37" customFormat="1" x14ac:dyDescent="0.2"/>
    <row r="115" s="37" customFormat="1" x14ac:dyDescent="0.2"/>
    <row r="116" s="37" customFormat="1" x14ac:dyDescent="0.2"/>
    <row r="117" s="37" customFormat="1" x14ac:dyDescent="0.2"/>
    <row r="118" s="37" customFormat="1" x14ac:dyDescent="0.2"/>
    <row r="119" s="37" customFormat="1" x14ac:dyDescent="0.2"/>
    <row r="120" s="37" customFormat="1" x14ac:dyDescent="0.2"/>
    <row r="121" s="37" customFormat="1" x14ac:dyDescent="0.2"/>
    <row r="122" s="37" customFormat="1" x14ac:dyDescent="0.2"/>
    <row r="123" s="37" customFormat="1" x14ac:dyDescent="0.2"/>
    <row r="124" s="37" customFormat="1" x14ac:dyDescent="0.2"/>
    <row r="125" s="37" customFormat="1" x14ac:dyDescent="0.2"/>
    <row r="126" s="37" customFormat="1" x14ac:dyDescent="0.2"/>
    <row r="127" s="37" customFormat="1" x14ac:dyDescent="0.2"/>
    <row r="128" s="37" customFormat="1" x14ac:dyDescent="0.2"/>
    <row r="129" s="37" customFormat="1" x14ac:dyDescent="0.2"/>
    <row r="130" s="37" customFormat="1" x14ac:dyDescent="0.2"/>
    <row r="131" s="37" customFormat="1" x14ac:dyDescent="0.2"/>
    <row r="132" s="37" customFormat="1" x14ac:dyDescent="0.2"/>
    <row r="133" s="37" customFormat="1" x14ac:dyDescent="0.2"/>
    <row r="134" s="37" customFormat="1" x14ac:dyDescent="0.2"/>
    <row r="135" s="37" customFormat="1" x14ac:dyDescent="0.2"/>
    <row r="136" s="37" customFormat="1" x14ac:dyDescent="0.2"/>
    <row r="137" s="37" customFormat="1" x14ac:dyDescent="0.2"/>
    <row r="138" s="37" customFormat="1" x14ac:dyDescent="0.2"/>
    <row r="139" s="37" customFormat="1" x14ac:dyDescent="0.2"/>
    <row r="140" s="37" customFormat="1" x14ac:dyDescent="0.2"/>
    <row r="141" s="37" customFormat="1" x14ac:dyDescent="0.2"/>
    <row r="142" s="37" customFormat="1" x14ac:dyDescent="0.2"/>
    <row r="143" s="37" customFormat="1" x14ac:dyDescent="0.2"/>
    <row r="144" s="37" customFormat="1" x14ac:dyDescent="0.2"/>
    <row r="145" s="37" customFormat="1" x14ac:dyDescent="0.2"/>
    <row r="146" s="37" customFormat="1" x14ac:dyDescent="0.2"/>
    <row r="147" s="37" customFormat="1" x14ac:dyDescent="0.2"/>
    <row r="148" s="37" customFormat="1" x14ac:dyDescent="0.2"/>
    <row r="149" s="37" customFormat="1" x14ac:dyDescent="0.2"/>
    <row r="150" s="37" customFormat="1" x14ac:dyDescent="0.2"/>
    <row r="151" s="37" customFormat="1" x14ac:dyDescent="0.2"/>
    <row r="152" s="37" customFormat="1" x14ac:dyDescent="0.2"/>
    <row r="153" s="37" customFormat="1" x14ac:dyDescent="0.2"/>
    <row r="154" s="37" customFormat="1" x14ac:dyDescent="0.2"/>
    <row r="155" s="37" customFormat="1" x14ac:dyDescent="0.2"/>
    <row r="156" s="37" customFormat="1" x14ac:dyDescent="0.2"/>
    <row r="157" s="37" customFormat="1" x14ac:dyDescent="0.2"/>
    <row r="158" s="37" customFormat="1" x14ac:dyDescent="0.2"/>
    <row r="159" s="37" customFormat="1" x14ac:dyDescent="0.2"/>
    <row r="160" s="37" customFormat="1" x14ac:dyDescent="0.2"/>
    <row r="161" s="37" customFormat="1" x14ac:dyDescent="0.2"/>
    <row r="162" s="37" customFormat="1" x14ac:dyDescent="0.2"/>
    <row r="163" s="37" customFormat="1" x14ac:dyDescent="0.2"/>
    <row r="164" s="37" customFormat="1" x14ac:dyDescent="0.2"/>
    <row r="165" s="37" customFormat="1" x14ac:dyDescent="0.2"/>
    <row r="166" s="37" customFormat="1" x14ac:dyDescent="0.2"/>
    <row r="167" s="37" customFormat="1" x14ac:dyDescent="0.2"/>
    <row r="168" s="37" customFormat="1" x14ac:dyDescent="0.2"/>
    <row r="169" s="37" customFormat="1" x14ac:dyDescent="0.2"/>
    <row r="170" s="37" customFormat="1" x14ac:dyDescent="0.2"/>
    <row r="171" s="37" customFormat="1" x14ac:dyDescent="0.2"/>
    <row r="172" s="37" customFormat="1" x14ac:dyDescent="0.2"/>
    <row r="173" s="37" customFormat="1" x14ac:dyDescent="0.2"/>
    <row r="174" s="37" customFormat="1" x14ac:dyDescent="0.2"/>
    <row r="175" s="37" customFormat="1" x14ac:dyDescent="0.2"/>
    <row r="176" s="37" customFormat="1" x14ac:dyDescent="0.2"/>
    <row r="177" spans="21:21" s="37" customFormat="1" x14ac:dyDescent="0.2"/>
    <row r="178" spans="21:21" s="37" customFormat="1" x14ac:dyDescent="0.2"/>
    <row r="179" spans="21:21" s="37" customFormat="1" x14ac:dyDescent="0.2"/>
    <row r="180" spans="21:21" s="37" customFormat="1" x14ac:dyDescent="0.2"/>
    <row r="181" spans="21:21" s="37" customFormat="1" x14ac:dyDescent="0.2"/>
    <row r="182" spans="21:21" s="37" customFormat="1" x14ac:dyDescent="0.2"/>
    <row r="183" spans="21:21" s="37" customFormat="1" x14ac:dyDescent="0.2"/>
    <row r="184" spans="21:21" s="37" customFormat="1" x14ac:dyDescent="0.2"/>
    <row r="185" spans="21:21" s="37" customFormat="1" x14ac:dyDescent="0.2"/>
    <row r="186" spans="21:21" s="37" customFormat="1" x14ac:dyDescent="0.2">
      <c r="U186" s="37" t="s">
        <v>46</v>
      </c>
    </row>
    <row r="187" spans="21:21" s="37" customFormat="1" x14ac:dyDescent="0.2"/>
    <row r="188" spans="21:21" s="37" customFormat="1" x14ac:dyDescent="0.2"/>
    <row r="189" spans="21:21" s="37" customFormat="1" x14ac:dyDescent="0.2"/>
    <row r="190" spans="21:21" s="37" customFormat="1" x14ac:dyDescent="0.2"/>
    <row r="191" spans="21:21" s="37" customFormat="1" x14ac:dyDescent="0.2"/>
    <row r="192" spans="21:21" s="37" customFormat="1" x14ac:dyDescent="0.2"/>
    <row r="193" s="37" customFormat="1" x14ac:dyDescent="0.2"/>
    <row r="194" s="37" customFormat="1" x14ac:dyDescent="0.2"/>
    <row r="195" s="37" customFormat="1" x14ac:dyDescent="0.2"/>
    <row r="196" s="37" customFormat="1" x14ac:dyDescent="0.2"/>
    <row r="197" s="37" customFormat="1" x14ac:dyDescent="0.2"/>
    <row r="198" s="37" customFormat="1" x14ac:dyDescent="0.2"/>
    <row r="199" s="37" customFormat="1" x14ac:dyDescent="0.2"/>
    <row r="200" s="37" customFormat="1" x14ac:dyDescent="0.2"/>
    <row r="201" s="37" customFormat="1" x14ac:dyDescent="0.2"/>
    <row r="202" s="37" customFormat="1" x14ac:dyDescent="0.2"/>
    <row r="203" s="37" customFormat="1" x14ac:dyDescent="0.2"/>
    <row r="204" s="37" customFormat="1" x14ac:dyDescent="0.2"/>
    <row r="205" s="37" customFormat="1" x14ac:dyDescent="0.2"/>
    <row r="206" s="37" customFormat="1" x14ac:dyDescent="0.2"/>
    <row r="207" s="37" customFormat="1" x14ac:dyDescent="0.2"/>
    <row r="208" s="37" customFormat="1" x14ac:dyDescent="0.2"/>
    <row r="209" s="37" customFormat="1" x14ac:dyDescent="0.2"/>
    <row r="210" s="37" customFormat="1" x14ac:dyDescent="0.2"/>
    <row r="211" s="37" customFormat="1" x14ac:dyDescent="0.2"/>
    <row r="212" s="37" customFormat="1" x14ac:dyDescent="0.2"/>
    <row r="213" s="37" customFormat="1" x14ac:dyDescent="0.2"/>
    <row r="214" s="37" customFormat="1" x14ac:dyDescent="0.2"/>
    <row r="215" s="37" customFormat="1" x14ac:dyDescent="0.2"/>
    <row r="216" s="37" customFormat="1" x14ac:dyDescent="0.2"/>
    <row r="217" s="37" customFormat="1" x14ac:dyDescent="0.2"/>
    <row r="218" s="37" customFormat="1" x14ac:dyDescent="0.2"/>
    <row r="219" s="37" customFormat="1" x14ac:dyDescent="0.2"/>
    <row r="220" s="37" customFormat="1" x14ac:dyDescent="0.2"/>
    <row r="221" s="37" customFormat="1" x14ac:dyDescent="0.2"/>
    <row r="222" s="37" customFormat="1" x14ac:dyDescent="0.2"/>
    <row r="223" s="37" customFormat="1" x14ac:dyDescent="0.2"/>
    <row r="224" s="37" customFormat="1" x14ac:dyDescent="0.2"/>
    <row r="225" s="37" customFormat="1" x14ac:dyDescent="0.2"/>
    <row r="226" s="37" customFormat="1" x14ac:dyDescent="0.2"/>
    <row r="227" s="37" customFormat="1" x14ac:dyDescent="0.2"/>
    <row r="228" s="37" customFormat="1" x14ac:dyDescent="0.2"/>
    <row r="229" s="37" customFormat="1" x14ac:dyDescent="0.2"/>
    <row r="230" s="37" customFormat="1" x14ac:dyDescent="0.2"/>
    <row r="231" s="37" customFormat="1" x14ac:dyDescent="0.2"/>
    <row r="232" s="37" customFormat="1" x14ac:dyDescent="0.2"/>
    <row r="233" s="37" customFormat="1" x14ac:dyDescent="0.2"/>
    <row r="234" s="37" customFormat="1" x14ac:dyDescent="0.2"/>
    <row r="235" s="37" customFormat="1" x14ac:dyDescent="0.2"/>
    <row r="236" s="37" customFormat="1" x14ac:dyDescent="0.2"/>
    <row r="237" s="37" customFormat="1" x14ac:dyDescent="0.2"/>
    <row r="238" s="37" customFormat="1" x14ac:dyDescent="0.2"/>
    <row r="239" s="37" customFormat="1" x14ac:dyDescent="0.2"/>
    <row r="240" s="37" customFormat="1" x14ac:dyDescent="0.2"/>
    <row r="241" s="37" customFormat="1" x14ac:dyDescent="0.2"/>
    <row r="242" s="37" customFormat="1" x14ac:dyDescent="0.2"/>
    <row r="243" s="37" customFormat="1" x14ac:dyDescent="0.2"/>
    <row r="244" s="37" customFormat="1" x14ac:dyDescent="0.2"/>
    <row r="245" s="37" customFormat="1" x14ac:dyDescent="0.2"/>
    <row r="246" s="37" customFormat="1" x14ac:dyDescent="0.2"/>
    <row r="247" s="37" customFormat="1" x14ac:dyDescent="0.2"/>
    <row r="248" s="37" customFormat="1" x14ac:dyDescent="0.2"/>
    <row r="249" s="37" customFormat="1" x14ac:dyDescent="0.2"/>
    <row r="250" s="37" customFormat="1" x14ac:dyDescent="0.2"/>
    <row r="251" s="37" customFormat="1" x14ac:dyDescent="0.2"/>
    <row r="252" s="37" customFormat="1" x14ac:dyDescent="0.2"/>
    <row r="253" s="37" customFormat="1" x14ac:dyDescent="0.2"/>
    <row r="254" s="37" customFormat="1" x14ac:dyDescent="0.2"/>
    <row r="255" s="37" customFormat="1" x14ac:dyDescent="0.2"/>
    <row r="256" s="37" customFormat="1" x14ac:dyDescent="0.2"/>
    <row r="257" s="37" customFormat="1" x14ac:dyDescent="0.2"/>
    <row r="258" s="37" customFormat="1" x14ac:dyDescent="0.2"/>
    <row r="259" s="37" customFormat="1" x14ac:dyDescent="0.2"/>
    <row r="260" s="37" customFormat="1" x14ac:dyDescent="0.2"/>
    <row r="261" s="37" customFormat="1" x14ac:dyDescent="0.2"/>
    <row r="262" s="37" customFormat="1" x14ac:dyDescent="0.2"/>
    <row r="263" s="37" customFormat="1" x14ac:dyDescent="0.2"/>
    <row r="264" s="37" customFormat="1" x14ac:dyDescent="0.2"/>
    <row r="265" s="37" customFormat="1" x14ac:dyDescent="0.2"/>
    <row r="266" s="37" customFormat="1" x14ac:dyDescent="0.2"/>
    <row r="267" s="37" customFormat="1" x14ac:dyDescent="0.2"/>
    <row r="268" s="37" customFormat="1" x14ac:dyDescent="0.2"/>
    <row r="269" s="37" customFormat="1" x14ac:dyDescent="0.2"/>
    <row r="270" s="37" customFormat="1" x14ac:dyDescent="0.2"/>
    <row r="271" s="37" customFormat="1" x14ac:dyDescent="0.2"/>
    <row r="272" s="37" customFormat="1" x14ac:dyDescent="0.2"/>
    <row r="273" s="37" customFormat="1" x14ac:dyDescent="0.2"/>
    <row r="274" s="37" customFormat="1" x14ac:dyDescent="0.2"/>
    <row r="275" s="37" customFormat="1" x14ac:dyDescent="0.2"/>
    <row r="276" s="37" customFormat="1" x14ac:dyDescent="0.2"/>
    <row r="277" s="37" customFormat="1" x14ac:dyDescent="0.2"/>
    <row r="278" s="37" customFormat="1" x14ac:dyDescent="0.2"/>
    <row r="279" s="37" customFormat="1" x14ac:dyDescent="0.2"/>
    <row r="280" s="37" customFormat="1" x14ac:dyDescent="0.2"/>
    <row r="281" s="37" customFormat="1" x14ac:dyDescent="0.2"/>
    <row r="282" s="37" customFormat="1" x14ac:dyDescent="0.2"/>
    <row r="283" s="37" customFormat="1" x14ac:dyDescent="0.2"/>
    <row r="284" s="37" customFormat="1" x14ac:dyDescent="0.2"/>
    <row r="285" s="37" customFormat="1" x14ac:dyDescent="0.2"/>
    <row r="286" s="37" customFormat="1" x14ac:dyDescent="0.2"/>
    <row r="287" s="37" customFormat="1" x14ac:dyDescent="0.2"/>
    <row r="288" s="37" customFormat="1" x14ac:dyDescent="0.2"/>
    <row r="289" s="37" customFormat="1" x14ac:dyDescent="0.2"/>
    <row r="290" s="37" customFormat="1" x14ac:dyDescent="0.2"/>
    <row r="291" s="37" customFormat="1" x14ac:dyDescent="0.2"/>
    <row r="292" s="37" customFormat="1" x14ac:dyDescent="0.2"/>
    <row r="293" s="37" customFormat="1" x14ac:dyDescent="0.2"/>
    <row r="294" s="37" customFormat="1" x14ac:dyDescent="0.2"/>
    <row r="295" s="37" customFormat="1" x14ac:dyDescent="0.2"/>
    <row r="296" s="37" customFormat="1" x14ac:dyDescent="0.2"/>
    <row r="297" s="37" customFormat="1" x14ac:dyDescent="0.2"/>
    <row r="298" s="37" customFormat="1" x14ac:dyDescent="0.2"/>
    <row r="299" s="37" customFormat="1" x14ac:dyDescent="0.2"/>
    <row r="300" s="37" customFormat="1" x14ac:dyDescent="0.2"/>
    <row r="301" s="37" customFormat="1" x14ac:dyDescent="0.2"/>
    <row r="302" s="37" customFormat="1" x14ac:dyDescent="0.2"/>
    <row r="303" s="37" customFormat="1" x14ac:dyDescent="0.2"/>
    <row r="304" s="37" customFormat="1" x14ac:dyDescent="0.2"/>
    <row r="305" spans="2:5" s="37" customFormat="1" ht="75.75" customHeight="1" x14ac:dyDescent="0.2">
      <c r="B305" s="30"/>
      <c r="C305" s="30"/>
      <c r="D305" s="30"/>
      <c r="E305" s="30"/>
    </row>
    <row r="306" spans="2:5" s="37" customFormat="1" ht="75.75" customHeight="1" x14ac:dyDescent="0.2">
      <c r="B306" s="30"/>
      <c r="C306" s="30"/>
      <c r="D306" s="30"/>
      <c r="E306" s="30"/>
    </row>
    <row r="307" spans="2:5" s="37" customFormat="1" x14ac:dyDescent="0.2"/>
    <row r="308" spans="2:5" s="37" customFormat="1" x14ac:dyDescent="0.2"/>
    <row r="309" spans="2:5" s="37" customFormat="1" x14ac:dyDescent="0.2"/>
    <row r="310" spans="2:5" s="37" customFormat="1" x14ac:dyDescent="0.2"/>
    <row r="311" spans="2:5" s="37" customFormat="1" x14ac:dyDescent="0.2"/>
    <row r="312" spans="2:5" s="37" customFormat="1" x14ac:dyDescent="0.2"/>
    <row r="313" spans="2:5" s="37" customFormat="1" x14ac:dyDescent="0.2"/>
    <row r="314" spans="2:5" s="37" customFormat="1" x14ac:dyDescent="0.2"/>
    <row r="315" spans="2:5" s="37" customFormat="1" x14ac:dyDescent="0.2"/>
    <row r="316" spans="2:5" s="37" customFormat="1" x14ac:dyDescent="0.2"/>
    <row r="317" spans="2:5" s="37" customFormat="1" ht="75.75" customHeight="1" x14ac:dyDescent="0.2">
      <c r="B317" s="30"/>
      <c r="C317" s="30"/>
      <c r="D317" s="30"/>
      <c r="E317" s="30"/>
    </row>
    <row r="318" spans="2:5" s="37" customFormat="1" ht="75.75" customHeight="1" x14ac:dyDescent="0.2">
      <c r="B318" s="30"/>
      <c r="C318" s="30"/>
      <c r="D318" s="30"/>
      <c r="E318" s="30"/>
    </row>
    <row r="319" spans="2:5" s="37" customFormat="1" ht="75.75" customHeight="1" x14ac:dyDescent="0.2">
      <c r="B319" s="30"/>
      <c r="C319" s="30"/>
      <c r="D319" s="30"/>
      <c r="E319" s="30"/>
    </row>
    <row r="320" spans="2:5" s="37" customFormat="1" x14ac:dyDescent="0.2"/>
    <row r="321" spans="2:5" s="37" customFormat="1" x14ac:dyDescent="0.2"/>
    <row r="322" spans="2:5" s="37" customFormat="1" x14ac:dyDescent="0.2"/>
    <row r="323" spans="2:5" s="37" customFormat="1" x14ac:dyDescent="0.2"/>
    <row r="324" spans="2:5" s="37" customFormat="1" ht="75.75" customHeight="1" x14ac:dyDescent="0.2">
      <c r="B324" s="30"/>
      <c r="C324" s="30"/>
      <c r="D324" s="30"/>
      <c r="E324" s="30"/>
    </row>
    <row r="325" spans="2:5" s="37" customFormat="1" x14ac:dyDescent="0.2"/>
    <row r="326" spans="2:5" s="37" customFormat="1" x14ac:dyDescent="0.2"/>
    <row r="327" spans="2:5" s="37" customFormat="1" x14ac:dyDescent="0.2"/>
    <row r="328" spans="2:5" s="37" customFormat="1" x14ac:dyDescent="0.2"/>
    <row r="329" spans="2:5" s="37" customFormat="1" x14ac:dyDescent="0.2"/>
    <row r="330" spans="2:5" s="37" customFormat="1" x14ac:dyDescent="0.2"/>
    <row r="331" spans="2:5" s="37" customFormat="1" x14ac:dyDescent="0.2"/>
    <row r="332" spans="2:5" s="37" customFormat="1" x14ac:dyDescent="0.2"/>
    <row r="333" spans="2:5" s="37" customFormat="1" x14ac:dyDescent="0.2"/>
    <row r="334" spans="2:5" s="37" customFormat="1" ht="75.75" customHeight="1" x14ac:dyDescent="0.2">
      <c r="B334" s="30"/>
      <c r="C334" s="30"/>
      <c r="D334" s="30"/>
      <c r="E334" s="30"/>
    </row>
    <row r="335" spans="2:5" s="37" customFormat="1" ht="75.75" customHeight="1" x14ac:dyDescent="0.2">
      <c r="B335" s="30"/>
      <c r="C335" s="30"/>
      <c r="D335" s="30"/>
      <c r="E335" s="30"/>
    </row>
    <row r="336" spans="2:5" s="37" customFormat="1" x14ac:dyDescent="0.2"/>
    <row r="337" spans="2:5" s="37" customFormat="1" x14ac:dyDescent="0.2"/>
    <row r="338" spans="2:5" s="37" customFormat="1" ht="75.75" customHeight="1" x14ac:dyDescent="0.2">
      <c r="B338" s="30"/>
      <c r="C338" s="30"/>
      <c r="D338" s="30"/>
      <c r="E338" s="30"/>
    </row>
    <row r="339" spans="2:5" s="37" customFormat="1" x14ac:dyDescent="0.2"/>
    <row r="340" spans="2:5" s="37" customFormat="1" x14ac:dyDescent="0.2"/>
    <row r="341" spans="2:5" s="37" customFormat="1" x14ac:dyDescent="0.2"/>
    <row r="342" spans="2:5" s="37" customFormat="1" x14ac:dyDescent="0.2"/>
    <row r="343" spans="2:5" s="37" customFormat="1" x14ac:dyDescent="0.2"/>
    <row r="344" spans="2:5" s="37" customFormat="1" x14ac:dyDescent="0.2"/>
    <row r="345" spans="2:5" s="37" customFormat="1" x14ac:dyDescent="0.2"/>
    <row r="346" spans="2:5" s="37" customFormat="1" x14ac:dyDescent="0.2"/>
    <row r="347" spans="2:5" s="37" customFormat="1" x14ac:dyDescent="0.2"/>
    <row r="348" spans="2:5" s="37" customFormat="1" x14ac:dyDescent="0.2"/>
    <row r="349" spans="2:5" s="37" customFormat="1" x14ac:dyDescent="0.2"/>
    <row r="350" spans="2:5" s="37" customFormat="1" x14ac:dyDescent="0.2"/>
    <row r="351" spans="2:5" s="37" customFormat="1" ht="75.75" customHeight="1" x14ac:dyDescent="0.2">
      <c r="B351" s="30"/>
      <c r="C351" s="30"/>
      <c r="D351" s="30"/>
      <c r="E351" s="30"/>
    </row>
    <row r="352" spans="2:5" s="37" customFormat="1" ht="75.75" customHeight="1" x14ac:dyDescent="0.2">
      <c r="B352" s="30"/>
      <c r="C352" s="30"/>
      <c r="D352" s="30"/>
      <c r="E352" s="30"/>
    </row>
    <row r="353" spans="2:5" s="37" customFormat="1" ht="75.75" customHeight="1" x14ac:dyDescent="0.2">
      <c r="B353" s="30"/>
      <c r="C353" s="30"/>
      <c r="D353" s="30"/>
      <c r="E353" s="30"/>
    </row>
    <row r="354" spans="2:5" s="37" customFormat="1" ht="75.75" customHeight="1" x14ac:dyDescent="0.2">
      <c r="B354" s="30"/>
      <c r="C354" s="30"/>
      <c r="D354" s="30"/>
      <c r="E354" s="30"/>
    </row>
    <row r="355" spans="2:5" s="37" customFormat="1" ht="75.75" customHeight="1" x14ac:dyDescent="0.2">
      <c r="B355" s="30"/>
      <c r="C355" s="30"/>
      <c r="D355" s="30"/>
      <c r="E355" s="30"/>
    </row>
    <row r="356" spans="2:5" s="37" customFormat="1" ht="75.75" customHeight="1" x14ac:dyDescent="0.2">
      <c r="B356" s="30"/>
      <c r="C356" s="30"/>
      <c r="D356" s="30"/>
      <c r="E356" s="30"/>
    </row>
    <row r="357" spans="2:5" s="37" customFormat="1" ht="75.75" customHeight="1" x14ac:dyDescent="0.2">
      <c r="B357" s="30"/>
      <c r="C357" s="30"/>
      <c r="D357" s="30"/>
      <c r="E357" s="30"/>
    </row>
    <row r="358" spans="2:5" s="37" customFormat="1" x14ac:dyDescent="0.2"/>
    <row r="359" spans="2:5" s="37" customFormat="1" x14ac:dyDescent="0.2"/>
    <row r="360" spans="2:5" s="37" customFormat="1" x14ac:dyDescent="0.2"/>
    <row r="361" spans="2:5" s="37" customFormat="1" x14ac:dyDescent="0.2"/>
    <row r="362" spans="2:5" s="37" customFormat="1" x14ac:dyDescent="0.2"/>
    <row r="363" spans="2:5" s="37" customFormat="1" x14ac:dyDescent="0.2"/>
    <row r="364" spans="2:5" s="37" customFormat="1" ht="75.75" customHeight="1" x14ac:dyDescent="0.2">
      <c r="B364" s="30"/>
      <c r="C364" s="30"/>
      <c r="D364" s="30"/>
      <c r="E364" s="30"/>
    </row>
    <row r="365" spans="2:5" s="37" customFormat="1" ht="75.75" customHeight="1" x14ac:dyDescent="0.2">
      <c r="B365" s="30"/>
      <c r="C365" s="30"/>
      <c r="D365" s="30"/>
      <c r="E365" s="30"/>
    </row>
    <row r="366" spans="2:5" s="37" customFormat="1" x14ac:dyDescent="0.2"/>
    <row r="367" spans="2:5" s="37" customFormat="1" x14ac:dyDescent="0.2"/>
    <row r="368" spans="2:5" s="37" customFormat="1" x14ac:dyDescent="0.2"/>
    <row r="369" spans="2:5" s="37" customFormat="1" x14ac:dyDescent="0.2"/>
    <row r="370" spans="2:5" s="37" customFormat="1" x14ac:dyDescent="0.2"/>
    <row r="371" spans="2:5" s="37" customFormat="1" x14ac:dyDescent="0.2"/>
    <row r="372" spans="2:5" s="37" customFormat="1" ht="75.75" customHeight="1" x14ac:dyDescent="0.2">
      <c r="B372" s="30"/>
      <c r="C372" s="30"/>
      <c r="D372" s="30"/>
      <c r="E372" s="30"/>
    </row>
    <row r="373" spans="2:5" s="37" customFormat="1" ht="75.75" customHeight="1" x14ac:dyDescent="0.2">
      <c r="B373" s="30"/>
      <c r="C373" s="30"/>
      <c r="D373" s="30"/>
      <c r="E373" s="30"/>
    </row>
    <row r="374" spans="2:5" s="37" customFormat="1" x14ac:dyDescent="0.2"/>
    <row r="375" spans="2:5" s="37" customFormat="1" ht="75.75" customHeight="1" x14ac:dyDescent="0.2">
      <c r="B375" s="30"/>
      <c r="C375" s="30"/>
      <c r="D375" s="30"/>
      <c r="E375" s="30"/>
    </row>
    <row r="376" spans="2:5" s="37" customFormat="1" x14ac:dyDescent="0.2"/>
    <row r="377" spans="2:5" s="37" customFormat="1" ht="75.75" customHeight="1" x14ac:dyDescent="0.2">
      <c r="B377" s="30"/>
      <c r="C377" s="30"/>
      <c r="D377" s="30"/>
      <c r="E377" s="30"/>
    </row>
    <row r="378" spans="2:5" s="37" customFormat="1" ht="75.75" customHeight="1" x14ac:dyDescent="0.2">
      <c r="B378" s="30"/>
      <c r="C378" s="30"/>
      <c r="D378" s="30"/>
      <c r="E378" s="30"/>
    </row>
    <row r="379" spans="2:5" s="37" customFormat="1" ht="75.75" customHeight="1" x14ac:dyDescent="0.2">
      <c r="B379" s="30"/>
      <c r="C379" s="30"/>
      <c r="D379" s="30"/>
      <c r="E379" s="30"/>
    </row>
    <row r="380" spans="2:5" s="37" customFormat="1" x14ac:dyDescent="0.2"/>
    <row r="381" spans="2:5" s="37" customFormat="1" x14ac:dyDescent="0.2"/>
    <row r="382" spans="2:5" s="37" customFormat="1" ht="75.75" customHeight="1" x14ac:dyDescent="0.2">
      <c r="B382" s="30"/>
      <c r="C382" s="30"/>
      <c r="D382" s="30"/>
      <c r="E382" s="30"/>
    </row>
    <row r="383" spans="2:5" s="37" customFormat="1" ht="75.75" customHeight="1" x14ac:dyDescent="0.2">
      <c r="B383" s="30"/>
      <c r="C383" s="30"/>
      <c r="D383" s="30"/>
      <c r="E383" s="30"/>
    </row>
    <row r="384" spans="2:5" s="37" customFormat="1" x14ac:dyDescent="0.2"/>
    <row r="385" s="37" customFormat="1" x14ac:dyDescent="0.2"/>
    <row r="386" customFormat="1" x14ac:dyDescent="0.2"/>
    <row r="387" customFormat="1" x14ac:dyDescent="0.2"/>
    <row r="388" customFormat="1" x14ac:dyDescent="0.2"/>
    <row r="389" customFormat="1" x14ac:dyDescent="0.2"/>
  </sheetData>
  <pageMargins left="0.70866141732283472" right="0.70866141732283472" top="0.74803149606299213" bottom="0.74803149606299213" header="0.31496062992125984" footer="0.31496062992125984"/>
  <pageSetup paperSize="9" scale="33" orientation="landscape" r:id="rId1"/>
  <ignoredErrors>
    <ignoredError sqref="M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B2BB34"/>
    <pageSetUpPr fitToPage="1"/>
  </sheetPr>
  <dimension ref="A1:P381"/>
  <sheetViews>
    <sheetView showGridLines="0" zoomScale="85" zoomScaleNormal="85" zoomScaleSheetLayoutView="71" workbookViewId="0">
      <pane xSplit="1" ySplit="9" topLeftCell="B371" activePane="bottomRight" state="frozen"/>
      <selection pane="topRight" activeCell="P15" sqref="P15"/>
      <selection pane="bottomLeft" activeCell="P15" sqref="P15"/>
      <selection pane="bottomRight" activeCell="D374" sqref="D283:E374"/>
    </sheetView>
  </sheetViews>
  <sheetFormatPr baseColWidth="10" defaultColWidth="11.42578125" defaultRowHeight="12.75" x14ac:dyDescent="0.2"/>
  <cols>
    <col min="2" max="2" width="27.42578125" customWidth="1"/>
    <col min="3" max="3" width="25" style="20" customWidth="1"/>
    <col min="4" max="4" width="25" style="21" customWidth="1"/>
    <col min="5" max="5" width="25" style="41" customWidth="1"/>
    <col min="6" max="8" width="21" style="21" customWidth="1"/>
    <col min="9" max="9" width="121.42578125" style="49" customWidth="1"/>
    <col min="10" max="10" width="18.85546875" style="49" customWidth="1"/>
    <col min="11" max="14" width="16.7109375" customWidth="1"/>
  </cols>
  <sheetData>
    <row r="1" spans="1:14" ht="15.75" customHeight="1" x14ac:dyDescent="0.2">
      <c r="J1" s="35"/>
      <c r="K1" s="1"/>
      <c r="L1" s="1"/>
      <c r="M1" s="1"/>
      <c r="N1" s="1"/>
    </row>
    <row r="2" spans="1:14" ht="22.5" customHeight="1" x14ac:dyDescent="0.25">
      <c r="A2" s="2"/>
      <c r="B2" s="10"/>
      <c r="C2" s="22"/>
      <c r="D2" s="22"/>
      <c r="E2" s="42"/>
      <c r="F2" s="22"/>
      <c r="G2" s="22"/>
      <c r="H2" s="22"/>
      <c r="I2" s="11"/>
      <c r="J2" s="35"/>
      <c r="K2" s="5"/>
      <c r="L2" s="5"/>
      <c r="M2" s="5"/>
      <c r="N2" s="5"/>
    </row>
    <row r="3" spans="1:14" ht="28.5" customHeight="1" x14ac:dyDescent="0.25">
      <c r="A3" s="2"/>
      <c r="C3" s="105"/>
      <c r="D3" s="105"/>
      <c r="E3" s="105"/>
      <c r="G3" s="148" t="s">
        <v>0</v>
      </c>
      <c r="H3" s="105"/>
      <c r="I3" s="105"/>
      <c r="J3" s="105"/>
    </row>
    <row r="4" spans="1:14" ht="29.25" customHeight="1" x14ac:dyDescent="0.25">
      <c r="A4" s="2"/>
      <c r="B4" s="106"/>
      <c r="C4" s="105"/>
      <c r="D4" s="105"/>
      <c r="E4" s="105"/>
      <c r="G4" s="149" t="s">
        <v>1</v>
      </c>
      <c r="H4" s="105"/>
      <c r="I4" s="105"/>
      <c r="J4" s="105"/>
    </row>
    <row r="5" spans="1:14" ht="18.600000000000001" customHeight="1" x14ac:dyDescent="0.25">
      <c r="A5" s="2"/>
      <c r="B5" s="12" t="s">
        <v>2</v>
      </c>
      <c r="C5" s="76"/>
      <c r="D5" s="76"/>
      <c r="E5" s="43"/>
      <c r="F5" s="76"/>
      <c r="G5" s="76"/>
      <c r="H5" s="76"/>
      <c r="I5" s="53"/>
    </row>
    <row r="6" spans="1:14" ht="15" customHeight="1" x14ac:dyDescent="0.25">
      <c r="A6" s="2"/>
      <c r="B6" s="12" t="s">
        <v>4</v>
      </c>
      <c r="C6" s="76"/>
      <c r="D6" s="76"/>
      <c r="E6" s="43"/>
      <c r="F6" s="76"/>
      <c r="G6" s="76"/>
      <c r="H6" s="76"/>
      <c r="I6" s="53"/>
    </row>
    <row r="7" spans="1:14" ht="15" customHeight="1" x14ac:dyDescent="0.25">
      <c r="A7" s="2"/>
      <c r="B7" s="12"/>
      <c r="C7" s="76"/>
      <c r="D7" s="76"/>
      <c r="E7" s="43"/>
      <c r="F7" s="76"/>
      <c r="G7" s="76"/>
      <c r="H7" s="76"/>
      <c r="I7" s="53"/>
    </row>
    <row r="8" spans="1:14" ht="15" customHeight="1" thickBot="1" x14ac:dyDescent="0.25">
      <c r="B8" s="3"/>
      <c r="C8" s="26"/>
      <c r="D8" s="27"/>
      <c r="E8" s="45"/>
      <c r="F8" s="27"/>
      <c r="G8" s="27"/>
      <c r="H8" s="27"/>
      <c r="I8" s="14"/>
      <c r="J8" s="36"/>
      <c r="K8" s="6"/>
      <c r="L8" s="6"/>
      <c r="M8" s="6"/>
      <c r="N8" s="6"/>
    </row>
    <row r="9" spans="1:14" ht="46.5" customHeight="1" thickBot="1" x14ac:dyDescent="0.25">
      <c r="B9" s="18" t="s">
        <v>47</v>
      </c>
      <c r="C9" s="18" t="s">
        <v>48</v>
      </c>
      <c r="D9" s="18" t="s">
        <v>15</v>
      </c>
      <c r="E9" s="46" t="s">
        <v>49</v>
      </c>
      <c r="F9" s="18" t="s">
        <v>16</v>
      </c>
      <c r="G9" s="18" t="s">
        <v>50</v>
      </c>
      <c r="H9" s="18" t="s">
        <v>51</v>
      </c>
      <c r="I9" s="18" t="s">
        <v>52</v>
      </c>
      <c r="J9" s="4"/>
      <c r="K9" s="4"/>
      <c r="L9" s="4"/>
      <c r="M9" s="4"/>
    </row>
    <row r="10" spans="1:14" s="37" customFormat="1" ht="14.25" x14ac:dyDescent="0.2">
      <c r="B10" s="54">
        <v>44197</v>
      </c>
      <c r="C10" s="28" t="s">
        <v>53</v>
      </c>
      <c r="D10" s="31" t="s">
        <v>54</v>
      </c>
      <c r="E10" s="48" t="s">
        <v>54</v>
      </c>
      <c r="F10" s="48" t="s">
        <v>54</v>
      </c>
      <c r="G10" s="48" t="s">
        <v>54</v>
      </c>
      <c r="H10" s="48" t="s">
        <v>54</v>
      </c>
      <c r="I10" s="72"/>
      <c r="J10" s="30"/>
      <c r="K10" s="30"/>
      <c r="L10" s="30"/>
      <c r="M10" s="30"/>
    </row>
    <row r="11" spans="1:14" s="37" customFormat="1" ht="14.25" x14ac:dyDescent="0.2">
      <c r="B11" s="54">
        <v>44198</v>
      </c>
      <c r="C11" s="28" t="s">
        <v>53</v>
      </c>
      <c r="D11" s="31" t="s">
        <v>54</v>
      </c>
      <c r="E11" s="48" t="s">
        <v>54</v>
      </c>
      <c r="F11" s="48" t="s">
        <v>54</v>
      </c>
      <c r="G11" s="48" t="s">
        <v>54</v>
      </c>
      <c r="H11" s="48" t="s">
        <v>54</v>
      </c>
      <c r="I11" s="73"/>
      <c r="J11" s="30"/>
      <c r="K11" s="30"/>
      <c r="L11" s="30"/>
      <c r="M11" s="30"/>
    </row>
    <row r="12" spans="1:14" s="37" customFormat="1" ht="14.25" x14ac:dyDescent="0.2">
      <c r="B12" s="54">
        <v>44199</v>
      </c>
      <c r="C12" s="28" t="s">
        <v>53</v>
      </c>
      <c r="D12" s="31" t="s">
        <v>54</v>
      </c>
      <c r="E12" s="48" t="s">
        <v>54</v>
      </c>
      <c r="F12" s="48" t="s">
        <v>54</v>
      </c>
      <c r="G12" s="48" t="s">
        <v>54</v>
      </c>
      <c r="H12" s="48" t="s">
        <v>54</v>
      </c>
      <c r="I12" s="74"/>
      <c r="J12" s="30"/>
      <c r="K12" s="30"/>
      <c r="L12" s="30"/>
      <c r="M12" s="30"/>
    </row>
    <row r="13" spans="1:14" s="37" customFormat="1" ht="55.5" x14ac:dyDescent="0.2">
      <c r="B13" s="54">
        <v>44200</v>
      </c>
      <c r="C13" s="28" t="s">
        <v>55</v>
      </c>
      <c r="D13" s="51">
        <v>19213</v>
      </c>
      <c r="E13" s="52">
        <v>541812.75</v>
      </c>
      <c r="F13" s="52">
        <v>28.20032009576849</v>
      </c>
      <c r="G13" s="52">
        <v>26.61</v>
      </c>
      <c r="H13" s="52">
        <v>29.35</v>
      </c>
      <c r="I13" s="74" t="s">
        <v>56</v>
      </c>
      <c r="J13" s="30"/>
      <c r="K13" s="30"/>
      <c r="L13" s="30"/>
      <c r="M13" s="30"/>
    </row>
    <row r="14" spans="1:14" s="37" customFormat="1" ht="55.5" x14ac:dyDescent="0.2">
      <c r="B14" s="54">
        <v>44201</v>
      </c>
      <c r="C14" s="28" t="s">
        <v>55</v>
      </c>
      <c r="D14" s="51">
        <v>80515</v>
      </c>
      <c r="E14" s="52">
        <v>3100781.56</v>
      </c>
      <c r="F14" s="52">
        <v>38.511849469043035</v>
      </c>
      <c r="G14" s="52">
        <v>35.07</v>
      </c>
      <c r="H14" s="52">
        <v>40.01</v>
      </c>
      <c r="I14" s="74" t="s">
        <v>56</v>
      </c>
      <c r="J14" s="30"/>
      <c r="K14" s="30"/>
      <c r="L14" s="30"/>
      <c r="M14" s="30"/>
    </row>
    <row r="15" spans="1:14" s="37" customFormat="1" ht="55.5" x14ac:dyDescent="0.2">
      <c r="B15" s="54">
        <v>44202</v>
      </c>
      <c r="C15" s="28" t="s">
        <v>55</v>
      </c>
      <c r="D15" s="51">
        <v>47407</v>
      </c>
      <c r="E15" s="52">
        <v>1978432.86</v>
      </c>
      <c r="F15" s="52">
        <v>41.73292678296454</v>
      </c>
      <c r="G15" s="52">
        <v>40.450000000000003</v>
      </c>
      <c r="H15" s="52">
        <v>42.02</v>
      </c>
      <c r="I15" s="74" t="s">
        <v>56</v>
      </c>
      <c r="J15" s="30"/>
      <c r="K15" s="30"/>
      <c r="L15" s="30"/>
      <c r="M15" s="30"/>
    </row>
    <row r="16" spans="1:14" s="37" customFormat="1" ht="55.5" x14ac:dyDescent="0.2">
      <c r="B16" s="54">
        <v>44203</v>
      </c>
      <c r="C16" s="28" t="s">
        <v>55</v>
      </c>
      <c r="D16" s="51">
        <v>42807</v>
      </c>
      <c r="E16" s="52">
        <v>2450285.0299999998</v>
      </c>
      <c r="F16" s="52">
        <v>57.240288504216593</v>
      </c>
      <c r="G16" s="52">
        <v>53.01</v>
      </c>
      <c r="H16" s="52">
        <v>58.06</v>
      </c>
      <c r="I16" s="74" t="s">
        <v>56</v>
      </c>
      <c r="J16" s="30"/>
      <c r="K16" s="30"/>
      <c r="L16" s="30"/>
      <c r="M16" s="30"/>
    </row>
    <row r="17" spans="2:13" s="37" customFormat="1" ht="55.5" x14ac:dyDescent="0.2">
      <c r="B17" s="54">
        <v>44204</v>
      </c>
      <c r="C17" s="28" t="s">
        <v>55</v>
      </c>
      <c r="D17" s="29">
        <v>124000</v>
      </c>
      <c r="E17" s="47">
        <v>8194224.7999999998</v>
      </c>
      <c r="F17" s="47">
        <v>66.082458064516132</v>
      </c>
      <c r="G17" s="47">
        <v>65.989999999999995</v>
      </c>
      <c r="H17" s="47">
        <v>66.099999999999994</v>
      </c>
      <c r="I17" s="74" t="s">
        <v>56</v>
      </c>
      <c r="J17" s="30"/>
      <c r="K17" s="30"/>
      <c r="L17" s="30"/>
      <c r="M17" s="30"/>
    </row>
    <row r="18" spans="2:13" s="37" customFormat="1" ht="55.5" x14ac:dyDescent="0.2">
      <c r="B18" s="54">
        <v>44205</v>
      </c>
      <c r="C18" s="28" t="s">
        <v>55</v>
      </c>
      <c r="D18" s="31">
        <v>84000</v>
      </c>
      <c r="E18" s="48">
        <v>3124280</v>
      </c>
      <c r="F18" s="48">
        <v>37.193809523809527</v>
      </c>
      <c r="G18" s="48">
        <v>28</v>
      </c>
      <c r="H18" s="48">
        <v>38</v>
      </c>
      <c r="I18" s="74" t="s">
        <v>56</v>
      </c>
      <c r="J18" s="30"/>
      <c r="K18" s="30"/>
      <c r="L18" s="30"/>
      <c r="M18" s="30"/>
    </row>
    <row r="19" spans="2:13" s="37" customFormat="1" ht="14.25" x14ac:dyDescent="0.2">
      <c r="B19" s="54">
        <v>44206</v>
      </c>
      <c r="C19" s="28" t="s">
        <v>53</v>
      </c>
      <c r="D19" s="31" t="s">
        <v>54</v>
      </c>
      <c r="E19" s="48" t="s">
        <v>54</v>
      </c>
      <c r="F19" s="48" t="s">
        <v>54</v>
      </c>
      <c r="G19" s="48" t="s">
        <v>54</v>
      </c>
      <c r="H19" s="48" t="s">
        <v>54</v>
      </c>
      <c r="I19" s="74"/>
      <c r="J19" s="30"/>
      <c r="K19" s="30"/>
      <c r="L19" s="30"/>
      <c r="M19" s="30"/>
    </row>
    <row r="20" spans="2:13" s="37" customFormat="1" ht="55.5" x14ac:dyDescent="0.2">
      <c r="B20" s="54">
        <v>44207</v>
      </c>
      <c r="C20" s="28" t="s">
        <v>57</v>
      </c>
      <c r="D20" s="31">
        <v>-4145</v>
      </c>
      <c r="E20" s="48">
        <v>-111899.5</v>
      </c>
      <c r="F20" s="48">
        <v>26.996260554885403</v>
      </c>
      <c r="G20" s="48">
        <v>26.89</v>
      </c>
      <c r="H20" s="48">
        <v>27.3</v>
      </c>
      <c r="I20" s="74" t="s">
        <v>56</v>
      </c>
      <c r="J20" s="30"/>
      <c r="K20" s="30"/>
      <c r="L20" s="30"/>
      <c r="M20" s="30"/>
    </row>
    <row r="21" spans="2:13" s="37" customFormat="1" ht="55.5" x14ac:dyDescent="0.2">
      <c r="B21" s="54">
        <v>44208</v>
      </c>
      <c r="C21" s="28" t="s">
        <v>57</v>
      </c>
      <c r="D21" s="31">
        <v>-1655</v>
      </c>
      <c r="E21" s="48">
        <v>-52947.7</v>
      </c>
      <c r="F21" s="48">
        <v>31.992567975830813</v>
      </c>
      <c r="G21" s="48">
        <v>31.94</v>
      </c>
      <c r="H21" s="48">
        <v>32.81</v>
      </c>
      <c r="I21" s="74" t="s">
        <v>56</v>
      </c>
      <c r="J21" s="30"/>
      <c r="K21" s="30"/>
      <c r="L21" s="30"/>
      <c r="M21" s="30"/>
    </row>
    <row r="22" spans="2:13" s="37" customFormat="1" ht="14.25" x14ac:dyDescent="0.2">
      <c r="B22" s="54">
        <v>44209</v>
      </c>
      <c r="C22" s="28" t="s">
        <v>53</v>
      </c>
      <c r="D22" s="31" t="s">
        <v>54</v>
      </c>
      <c r="E22" s="48" t="s">
        <v>54</v>
      </c>
      <c r="F22" s="48" t="s">
        <v>54</v>
      </c>
      <c r="G22" s="48" t="s">
        <v>54</v>
      </c>
      <c r="H22" s="48" t="s">
        <v>54</v>
      </c>
      <c r="I22" s="74"/>
      <c r="J22" s="30"/>
      <c r="K22" s="30"/>
      <c r="L22" s="30"/>
      <c r="M22" s="30"/>
    </row>
    <row r="23" spans="2:13" s="37" customFormat="1" ht="14.25" x14ac:dyDescent="0.2">
      <c r="B23" s="54">
        <v>44210</v>
      </c>
      <c r="C23" s="28" t="s">
        <v>53</v>
      </c>
      <c r="D23" s="31" t="s">
        <v>54</v>
      </c>
      <c r="E23" s="48" t="s">
        <v>54</v>
      </c>
      <c r="F23" s="48" t="s">
        <v>54</v>
      </c>
      <c r="G23" s="48" t="s">
        <v>54</v>
      </c>
      <c r="H23" s="48" t="s">
        <v>54</v>
      </c>
      <c r="I23" s="74"/>
      <c r="J23" s="30"/>
      <c r="K23" s="30"/>
      <c r="L23" s="30"/>
      <c r="M23" s="30"/>
    </row>
    <row r="24" spans="2:13" s="37" customFormat="1" ht="55.5" x14ac:dyDescent="0.2">
      <c r="B24" s="54">
        <v>44211</v>
      </c>
      <c r="C24" s="28" t="s">
        <v>55</v>
      </c>
      <c r="D24" s="31">
        <v>12563</v>
      </c>
      <c r="E24" s="48">
        <v>360613.1</v>
      </c>
      <c r="F24" s="48">
        <v>28.704377935206558</v>
      </c>
      <c r="G24" s="48">
        <v>28.7</v>
      </c>
      <c r="H24" s="48">
        <v>28.75</v>
      </c>
      <c r="I24" s="74" t="s">
        <v>56</v>
      </c>
      <c r="J24" s="30"/>
      <c r="K24" s="30"/>
      <c r="L24" s="30"/>
      <c r="M24" s="30"/>
    </row>
    <row r="25" spans="2:13" s="37" customFormat="1" ht="14.25" x14ac:dyDescent="0.2">
      <c r="B25" s="54">
        <v>44212</v>
      </c>
      <c r="C25" s="28" t="s">
        <v>53</v>
      </c>
      <c r="D25" s="31" t="s">
        <v>54</v>
      </c>
      <c r="E25" s="48" t="s">
        <v>54</v>
      </c>
      <c r="F25" s="48" t="s">
        <v>54</v>
      </c>
      <c r="G25" s="48" t="s">
        <v>54</v>
      </c>
      <c r="H25" s="48" t="s">
        <v>54</v>
      </c>
      <c r="I25" s="74"/>
      <c r="J25" s="30"/>
      <c r="K25" s="30"/>
      <c r="L25" s="30"/>
      <c r="M25" s="30"/>
    </row>
    <row r="26" spans="2:13" s="37" customFormat="1" ht="55.5" x14ac:dyDescent="0.2">
      <c r="B26" s="54">
        <v>44213</v>
      </c>
      <c r="C26" s="28" t="s">
        <v>57</v>
      </c>
      <c r="D26" s="31">
        <v>-21500</v>
      </c>
      <c r="E26" s="48">
        <v>-484615</v>
      </c>
      <c r="F26" s="48">
        <v>22.540232558139536</v>
      </c>
      <c r="G26" s="48">
        <v>22.51</v>
      </c>
      <c r="H26" s="48">
        <v>22.64</v>
      </c>
      <c r="I26" s="74" t="s">
        <v>56</v>
      </c>
      <c r="J26" s="30"/>
      <c r="K26" s="30"/>
      <c r="L26" s="30"/>
      <c r="M26" s="30"/>
    </row>
    <row r="27" spans="2:13" s="37" customFormat="1" ht="14.25" x14ac:dyDescent="0.2">
      <c r="B27" s="54">
        <v>44214</v>
      </c>
      <c r="C27" s="28" t="s">
        <v>53</v>
      </c>
      <c r="D27" s="31" t="s">
        <v>54</v>
      </c>
      <c r="E27" s="48" t="s">
        <v>54</v>
      </c>
      <c r="F27" s="48" t="s">
        <v>54</v>
      </c>
      <c r="G27" s="48" t="s">
        <v>54</v>
      </c>
      <c r="H27" s="48" t="s">
        <v>54</v>
      </c>
      <c r="I27" s="74"/>
      <c r="J27" s="30"/>
      <c r="K27" s="30"/>
      <c r="L27" s="30"/>
      <c r="M27" s="30"/>
    </row>
    <row r="28" spans="2:13" s="37" customFormat="1" ht="14.25" x14ac:dyDescent="0.2">
      <c r="B28" s="54">
        <v>44215</v>
      </c>
      <c r="C28" s="28" t="s">
        <v>53</v>
      </c>
      <c r="D28" s="31" t="s">
        <v>54</v>
      </c>
      <c r="E28" s="48" t="s">
        <v>54</v>
      </c>
      <c r="F28" s="48" t="s">
        <v>54</v>
      </c>
      <c r="G28" s="48" t="s">
        <v>54</v>
      </c>
      <c r="H28" s="48" t="s">
        <v>54</v>
      </c>
      <c r="I28" s="74"/>
      <c r="J28" s="30"/>
      <c r="K28" s="30"/>
      <c r="L28" s="30"/>
      <c r="M28" s="30"/>
    </row>
    <row r="29" spans="2:13" s="37" customFormat="1" ht="55.5" x14ac:dyDescent="0.2">
      <c r="B29" s="54">
        <v>44216</v>
      </c>
      <c r="C29" s="28" t="s">
        <v>57</v>
      </c>
      <c r="D29" s="31">
        <v>-8777</v>
      </c>
      <c r="E29" s="48">
        <v>-214918</v>
      </c>
      <c r="F29" s="48">
        <v>24.486498803691465</v>
      </c>
      <c r="G29" s="48">
        <v>24.4</v>
      </c>
      <c r="H29" s="48">
        <v>24.7</v>
      </c>
      <c r="I29" s="74" t="s">
        <v>56</v>
      </c>
      <c r="J29" s="30"/>
      <c r="K29" s="30"/>
      <c r="L29" s="30"/>
      <c r="M29" s="30"/>
    </row>
    <row r="30" spans="2:13" s="37" customFormat="1" ht="55.5" x14ac:dyDescent="0.2">
      <c r="B30" s="54">
        <v>44217</v>
      </c>
      <c r="C30" s="28" t="s">
        <v>57</v>
      </c>
      <c r="D30" s="31">
        <v>-29085</v>
      </c>
      <c r="E30" s="48">
        <v>-661333.5</v>
      </c>
      <c r="F30" s="48">
        <v>22.737957710159876</v>
      </c>
      <c r="G30" s="48">
        <v>22.05</v>
      </c>
      <c r="H30" s="48">
        <v>22.8</v>
      </c>
      <c r="I30" s="74" t="s">
        <v>56</v>
      </c>
      <c r="J30" s="30"/>
      <c r="K30" s="30"/>
      <c r="L30" s="30"/>
      <c r="M30" s="30"/>
    </row>
    <row r="31" spans="2:13" s="37" customFormat="1" ht="55.5" x14ac:dyDescent="0.2">
      <c r="B31" s="54">
        <v>44218</v>
      </c>
      <c r="C31" s="28" t="s">
        <v>57</v>
      </c>
      <c r="D31" s="31">
        <v>-62000</v>
      </c>
      <c r="E31" s="48">
        <v>-1363133.8</v>
      </c>
      <c r="F31" s="48">
        <v>21.986029032258067</v>
      </c>
      <c r="G31" s="48">
        <v>21.85</v>
      </c>
      <c r="H31" s="48">
        <v>22.1</v>
      </c>
      <c r="I31" s="74" t="s">
        <v>56</v>
      </c>
      <c r="J31" s="30"/>
      <c r="K31" s="30"/>
      <c r="L31" s="30"/>
      <c r="M31" s="30"/>
    </row>
    <row r="32" spans="2:13" s="37" customFormat="1" ht="14.25" x14ac:dyDescent="0.2">
      <c r="B32" s="54">
        <v>44219</v>
      </c>
      <c r="C32" s="28" t="s">
        <v>53</v>
      </c>
      <c r="D32" s="31" t="s">
        <v>54</v>
      </c>
      <c r="E32" s="48" t="s">
        <v>54</v>
      </c>
      <c r="F32" s="48" t="s">
        <v>54</v>
      </c>
      <c r="G32" s="48" t="s">
        <v>54</v>
      </c>
      <c r="H32" s="48" t="s">
        <v>54</v>
      </c>
      <c r="I32" s="74"/>
      <c r="J32" s="30"/>
      <c r="K32" s="30"/>
      <c r="L32" s="30"/>
      <c r="M32" s="30"/>
    </row>
    <row r="33" spans="2:16" s="37" customFormat="1" ht="55.5" x14ac:dyDescent="0.2">
      <c r="B33" s="54">
        <v>44220</v>
      </c>
      <c r="C33" s="28" t="s">
        <v>57</v>
      </c>
      <c r="D33" s="31">
        <v>-16069</v>
      </c>
      <c r="E33" s="48">
        <v>-381195.13</v>
      </c>
      <c r="F33" s="48">
        <v>23.722392806024022</v>
      </c>
      <c r="G33" s="48">
        <v>23.47</v>
      </c>
      <c r="H33" s="48">
        <v>24</v>
      </c>
      <c r="I33" s="74" t="s">
        <v>56</v>
      </c>
      <c r="J33" s="30"/>
      <c r="K33" s="30"/>
      <c r="L33" s="30"/>
      <c r="M33" s="30"/>
    </row>
    <row r="34" spans="2:16" s="37" customFormat="1" ht="55.5" x14ac:dyDescent="0.2">
      <c r="B34" s="54">
        <v>44221</v>
      </c>
      <c r="C34" s="28" t="s">
        <v>57</v>
      </c>
      <c r="D34" s="31">
        <v>-57370</v>
      </c>
      <c r="E34" s="48">
        <v>-1310002</v>
      </c>
      <c r="F34" s="48">
        <v>22.834268781593167</v>
      </c>
      <c r="G34" s="48">
        <v>22.8</v>
      </c>
      <c r="H34" s="48">
        <v>22.98</v>
      </c>
      <c r="I34" s="74" t="s">
        <v>56</v>
      </c>
      <c r="J34" s="30"/>
      <c r="K34" s="30"/>
      <c r="L34" s="30"/>
      <c r="M34" s="30"/>
    </row>
    <row r="35" spans="2:16" s="37" customFormat="1" ht="55.5" x14ac:dyDescent="0.2">
      <c r="B35" s="54">
        <v>44222</v>
      </c>
      <c r="C35" s="28" t="s">
        <v>57</v>
      </c>
      <c r="D35" s="31">
        <v>-27639</v>
      </c>
      <c r="E35" s="48">
        <v>-622382.75</v>
      </c>
      <c r="F35" s="48">
        <v>22.518280328521286</v>
      </c>
      <c r="G35" s="48">
        <v>22.34</v>
      </c>
      <c r="H35" s="48">
        <v>22.89</v>
      </c>
      <c r="I35" s="74" t="s">
        <v>56</v>
      </c>
      <c r="J35" s="30"/>
      <c r="K35" s="30"/>
      <c r="L35" s="30"/>
      <c r="M35" s="30"/>
    </row>
    <row r="36" spans="2:16" s="37" customFormat="1" ht="55.5" x14ac:dyDescent="0.2">
      <c r="B36" s="54">
        <v>44223</v>
      </c>
      <c r="C36" s="28" t="s">
        <v>57</v>
      </c>
      <c r="D36" s="31">
        <v>-99178</v>
      </c>
      <c r="E36" s="48">
        <v>-1880572.48</v>
      </c>
      <c r="F36" s="48">
        <v>18.961589062090372</v>
      </c>
      <c r="G36" s="48">
        <v>18.670000000000002</v>
      </c>
      <c r="H36" s="48">
        <v>20.34</v>
      </c>
      <c r="I36" s="74" t="s">
        <v>56</v>
      </c>
      <c r="J36" s="30"/>
      <c r="K36" s="30"/>
      <c r="L36" s="30"/>
      <c r="M36" s="30"/>
    </row>
    <row r="37" spans="2:16" s="37" customFormat="1" ht="55.5" x14ac:dyDescent="0.2">
      <c r="B37" s="54">
        <v>44224</v>
      </c>
      <c r="C37" s="28" t="s">
        <v>57</v>
      </c>
      <c r="D37" s="31">
        <v>-44000</v>
      </c>
      <c r="E37" s="48">
        <v>-898085.91</v>
      </c>
      <c r="F37" s="48">
        <v>20.411043409090912</v>
      </c>
      <c r="G37" s="48">
        <v>20.09</v>
      </c>
      <c r="H37" s="48">
        <v>21</v>
      </c>
      <c r="I37" s="74" t="s">
        <v>56</v>
      </c>
      <c r="J37" s="30"/>
      <c r="K37" s="30"/>
      <c r="L37" s="30"/>
      <c r="M37" s="30"/>
    </row>
    <row r="38" spans="2:16" s="37" customFormat="1" ht="55.5" x14ac:dyDescent="0.2">
      <c r="B38" s="54">
        <v>44225</v>
      </c>
      <c r="C38" s="28" t="s">
        <v>57</v>
      </c>
      <c r="D38" s="31">
        <v>-14156</v>
      </c>
      <c r="E38" s="48">
        <v>-301656.25</v>
      </c>
      <c r="F38" s="48">
        <v>21.3094270980503</v>
      </c>
      <c r="G38" s="48">
        <v>20.16</v>
      </c>
      <c r="H38" s="48">
        <v>21.85</v>
      </c>
      <c r="I38" s="74" t="s">
        <v>56</v>
      </c>
      <c r="J38" s="30"/>
      <c r="K38" s="30"/>
      <c r="L38" s="30"/>
      <c r="M38" s="30"/>
    </row>
    <row r="39" spans="2:16" s="37" customFormat="1" ht="55.5" x14ac:dyDescent="0.2">
      <c r="B39" s="54">
        <v>44226</v>
      </c>
      <c r="C39" s="28" t="s">
        <v>57</v>
      </c>
      <c r="D39" s="31">
        <v>-16108</v>
      </c>
      <c r="E39" s="48">
        <v>-307441.02</v>
      </c>
      <c r="F39" s="48">
        <v>19.086231686118701</v>
      </c>
      <c r="G39" s="48">
        <v>18.8</v>
      </c>
      <c r="H39" s="48">
        <v>19.2</v>
      </c>
      <c r="I39" s="74" t="s">
        <v>56</v>
      </c>
      <c r="J39" s="30"/>
      <c r="K39" s="30"/>
      <c r="L39" s="30"/>
      <c r="M39" s="30"/>
    </row>
    <row r="40" spans="2:16" s="37" customFormat="1" ht="55.5" x14ac:dyDescent="0.2">
      <c r="B40" s="54">
        <v>44227</v>
      </c>
      <c r="C40" s="28" t="s">
        <v>57</v>
      </c>
      <c r="D40" s="31">
        <v>-46353</v>
      </c>
      <c r="E40" s="48">
        <v>-854151.78</v>
      </c>
      <c r="F40" s="48">
        <v>18.427108924988673</v>
      </c>
      <c r="G40" s="48">
        <v>18.190000000000001</v>
      </c>
      <c r="H40" s="48">
        <v>18.88</v>
      </c>
      <c r="I40" s="74" t="s">
        <v>56</v>
      </c>
      <c r="J40" s="30"/>
      <c r="K40" s="30"/>
      <c r="L40" s="30"/>
      <c r="M40" s="30"/>
    </row>
    <row r="41" spans="2:16" s="37" customFormat="1" ht="55.5" x14ac:dyDescent="0.2">
      <c r="B41" s="54">
        <v>44228</v>
      </c>
      <c r="C41" s="28" t="s">
        <v>57</v>
      </c>
      <c r="D41" s="31">
        <v>-32766</v>
      </c>
      <c r="E41" s="48">
        <v>-579822.24</v>
      </c>
      <c r="F41" s="48">
        <v>17.695850576817431</v>
      </c>
      <c r="G41" s="48">
        <v>17.45</v>
      </c>
      <c r="H41" s="48">
        <v>18.68</v>
      </c>
      <c r="I41" s="74" t="s">
        <v>56</v>
      </c>
      <c r="J41" s="30"/>
      <c r="K41" s="30"/>
      <c r="L41" s="30"/>
      <c r="M41" s="30"/>
    </row>
    <row r="42" spans="2:16" s="38" customFormat="1" ht="55.5" x14ac:dyDescent="0.2">
      <c r="B42" s="54">
        <v>44229</v>
      </c>
      <c r="C42" s="28" t="s">
        <v>57</v>
      </c>
      <c r="D42" s="31">
        <v>-63020</v>
      </c>
      <c r="E42" s="48">
        <v>-1089416.04</v>
      </c>
      <c r="F42" s="48">
        <v>17.286830212630914</v>
      </c>
      <c r="G42" s="48">
        <v>17.13</v>
      </c>
      <c r="H42" s="48">
        <v>17.45</v>
      </c>
      <c r="I42" s="74" t="s">
        <v>56</v>
      </c>
      <c r="J42" s="32"/>
      <c r="K42" s="32"/>
      <c r="L42" s="32"/>
      <c r="M42" s="32"/>
    </row>
    <row r="43" spans="2:16" s="37" customFormat="1" ht="14.25" x14ac:dyDescent="0.2">
      <c r="B43" s="54">
        <v>44230</v>
      </c>
      <c r="C43" s="28" t="s">
        <v>53</v>
      </c>
      <c r="D43" s="31" t="s">
        <v>54</v>
      </c>
      <c r="E43" s="48" t="s">
        <v>54</v>
      </c>
      <c r="F43" s="48" t="s">
        <v>54</v>
      </c>
      <c r="G43" s="48" t="s">
        <v>54</v>
      </c>
      <c r="H43" s="48" t="s">
        <v>54</v>
      </c>
      <c r="I43" s="74"/>
      <c r="J43" s="30"/>
      <c r="K43" s="30"/>
      <c r="L43" s="30"/>
      <c r="M43" s="30"/>
    </row>
    <row r="44" spans="2:16" s="37" customFormat="1" ht="14.25" x14ac:dyDescent="0.2">
      <c r="B44" s="54">
        <v>44231</v>
      </c>
      <c r="C44" s="28" t="s">
        <v>53</v>
      </c>
      <c r="D44" s="31" t="s">
        <v>54</v>
      </c>
      <c r="E44" s="48" t="s">
        <v>54</v>
      </c>
      <c r="F44" s="48" t="s">
        <v>54</v>
      </c>
      <c r="G44" s="48" t="s">
        <v>54</v>
      </c>
      <c r="H44" s="48" t="s">
        <v>54</v>
      </c>
      <c r="I44" s="74"/>
      <c r="J44" s="30"/>
      <c r="K44" s="30"/>
      <c r="L44" s="30"/>
      <c r="M44" s="30"/>
    </row>
    <row r="45" spans="2:16" s="39" customFormat="1" ht="14.25" x14ac:dyDescent="0.2">
      <c r="B45" s="54">
        <v>44232</v>
      </c>
      <c r="C45" s="28" t="s">
        <v>53</v>
      </c>
      <c r="D45" s="31" t="s">
        <v>54</v>
      </c>
      <c r="E45" s="48" t="s">
        <v>54</v>
      </c>
      <c r="F45" s="48" t="s">
        <v>54</v>
      </c>
      <c r="G45" s="48" t="s">
        <v>54</v>
      </c>
      <c r="H45" s="48" t="s">
        <v>54</v>
      </c>
      <c r="I45" s="74"/>
      <c r="J45" s="33"/>
      <c r="K45" s="33"/>
      <c r="L45" s="30"/>
      <c r="M45" s="30"/>
      <c r="N45" s="30"/>
      <c r="O45" s="30"/>
      <c r="P45" s="30"/>
    </row>
    <row r="46" spans="2:16" s="37" customFormat="1" ht="14.25" x14ac:dyDescent="0.2">
      <c r="B46" s="54">
        <v>44233</v>
      </c>
      <c r="C46" s="28" t="s">
        <v>53</v>
      </c>
      <c r="D46" s="31" t="s">
        <v>54</v>
      </c>
      <c r="E46" s="48" t="s">
        <v>54</v>
      </c>
      <c r="F46" s="48" t="s">
        <v>54</v>
      </c>
      <c r="G46" s="48" t="s">
        <v>54</v>
      </c>
      <c r="H46" s="48" t="s">
        <v>54</v>
      </c>
      <c r="I46" s="74"/>
      <c r="J46" s="34"/>
      <c r="K46" s="34"/>
    </row>
    <row r="47" spans="2:16" s="37" customFormat="1" ht="14.25" x14ac:dyDescent="0.2">
      <c r="B47" s="54">
        <v>44234</v>
      </c>
      <c r="C47" s="28" t="s">
        <v>53</v>
      </c>
      <c r="D47" s="31" t="s">
        <v>54</v>
      </c>
      <c r="E47" s="48" t="s">
        <v>54</v>
      </c>
      <c r="F47" s="48" t="s">
        <v>54</v>
      </c>
      <c r="G47" s="48" t="s">
        <v>54</v>
      </c>
      <c r="H47" s="48" t="s">
        <v>54</v>
      </c>
      <c r="I47" s="74"/>
    </row>
    <row r="48" spans="2:16" s="37" customFormat="1" ht="55.5" x14ac:dyDescent="0.2">
      <c r="B48" s="54">
        <v>44235</v>
      </c>
      <c r="C48" s="28" t="s">
        <v>57</v>
      </c>
      <c r="D48" s="31">
        <v>-15141</v>
      </c>
      <c r="E48" s="48">
        <v>-275390.01</v>
      </c>
      <c r="F48" s="48">
        <v>18.183964497041419</v>
      </c>
      <c r="G48" s="48">
        <v>17.899999999999999</v>
      </c>
      <c r="H48" s="48">
        <v>18.850000000000001</v>
      </c>
      <c r="I48" s="74" t="s">
        <v>56</v>
      </c>
    </row>
    <row r="49" spans="1:9" s="37" customFormat="1" ht="14.25" x14ac:dyDescent="0.2">
      <c r="B49" s="54">
        <v>44236</v>
      </c>
      <c r="C49" s="28" t="s">
        <v>53</v>
      </c>
      <c r="D49" s="31" t="s">
        <v>54</v>
      </c>
      <c r="E49" s="48" t="s">
        <v>54</v>
      </c>
      <c r="F49" s="48" t="s">
        <v>54</v>
      </c>
      <c r="G49" s="48" t="s">
        <v>54</v>
      </c>
      <c r="H49" s="48" t="s">
        <v>54</v>
      </c>
      <c r="I49" s="74"/>
    </row>
    <row r="50" spans="1:9" s="37" customFormat="1" ht="14.25" x14ac:dyDescent="0.2">
      <c r="B50" s="54">
        <v>44237</v>
      </c>
      <c r="C50" s="28" t="s">
        <v>53</v>
      </c>
      <c r="D50" s="31" t="s">
        <v>54</v>
      </c>
      <c r="E50" s="48" t="s">
        <v>54</v>
      </c>
      <c r="F50" s="48" t="s">
        <v>54</v>
      </c>
      <c r="G50" s="48" t="s">
        <v>54</v>
      </c>
      <c r="H50" s="48" t="s">
        <v>54</v>
      </c>
      <c r="I50" s="74"/>
    </row>
    <row r="51" spans="1:9" s="37" customFormat="1" ht="14.25" x14ac:dyDescent="0.2">
      <c r="A51" s="40"/>
      <c r="B51" s="54">
        <v>44238</v>
      </c>
      <c r="C51" s="28" t="s">
        <v>53</v>
      </c>
      <c r="D51" s="31" t="s">
        <v>54</v>
      </c>
      <c r="E51" s="48" t="s">
        <v>54</v>
      </c>
      <c r="F51" s="48" t="s">
        <v>54</v>
      </c>
      <c r="G51" s="48" t="s">
        <v>54</v>
      </c>
      <c r="H51" s="48" t="s">
        <v>54</v>
      </c>
      <c r="I51" s="74"/>
    </row>
    <row r="52" spans="1:9" s="37" customFormat="1" ht="14.25" x14ac:dyDescent="0.2">
      <c r="B52" s="54">
        <v>44239</v>
      </c>
      <c r="C52" s="28" t="s">
        <v>53</v>
      </c>
      <c r="D52" s="31" t="s">
        <v>54</v>
      </c>
      <c r="E52" s="48" t="s">
        <v>54</v>
      </c>
      <c r="F52" s="48" t="s">
        <v>54</v>
      </c>
      <c r="G52" s="48" t="s">
        <v>54</v>
      </c>
      <c r="H52" s="48" t="s">
        <v>54</v>
      </c>
      <c r="I52" s="74"/>
    </row>
    <row r="53" spans="1:9" s="37" customFormat="1" ht="14.25" x14ac:dyDescent="0.2">
      <c r="B53" s="54">
        <v>44240</v>
      </c>
      <c r="C53" s="28" t="s">
        <v>53</v>
      </c>
      <c r="D53" s="31" t="s">
        <v>54</v>
      </c>
      <c r="E53" s="48" t="s">
        <v>54</v>
      </c>
      <c r="F53" s="48" t="s">
        <v>54</v>
      </c>
      <c r="G53" s="48" t="s">
        <v>54</v>
      </c>
      <c r="H53" s="48" t="s">
        <v>54</v>
      </c>
      <c r="I53" s="74"/>
    </row>
    <row r="54" spans="1:9" s="37" customFormat="1" ht="55.5" x14ac:dyDescent="0.2">
      <c r="B54" s="54">
        <v>44241</v>
      </c>
      <c r="C54" s="28" t="s">
        <v>57</v>
      </c>
      <c r="D54" s="31">
        <v>-10987</v>
      </c>
      <c r="E54" s="48">
        <v>-175242.65</v>
      </c>
      <c r="F54" s="48">
        <v>15.95</v>
      </c>
      <c r="G54" s="48">
        <v>15.95</v>
      </c>
      <c r="H54" s="48">
        <v>15.95</v>
      </c>
      <c r="I54" s="74" t="s">
        <v>56</v>
      </c>
    </row>
    <row r="55" spans="1:9" s="37" customFormat="1" ht="55.5" x14ac:dyDescent="0.2">
      <c r="B55" s="54">
        <v>44242</v>
      </c>
      <c r="C55" s="28" t="s">
        <v>57</v>
      </c>
      <c r="D55" s="31">
        <v>-21154</v>
      </c>
      <c r="E55" s="48">
        <v>-326600.65999999997</v>
      </c>
      <c r="F55" s="48">
        <v>15.439191642242601</v>
      </c>
      <c r="G55" s="48">
        <v>15.29</v>
      </c>
      <c r="H55" s="48">
        <v>15.57</v>
      </c>
      <c r="I55" s="74" t="s">
        <v>56</v>
      </c>
    </row>
    <row r="56" spans="1:9" s="37" customFormat="1" ht="14.25" x14ac:dyDescent="0.2">
      <c r="B56" s="54">
        <v>44243</v>
      </c>
      <c r="C56" s="28" t="s">
        <v>53</v>
      </c>
      <c r="D56" s="31" t="s">
        <v>54</v>
      </c>
      <c r="E56" s="48" t="s">
        <v>54</v>
      </c>
      <c r="F56" s="48" t="s">
        <v>54</v>
      </c>
      <c r="G56" s="48" t="s">
        <v>54</v>
      </c>
      <c r="H56" s="48" t="s">
        <v>54</v>
      </c>
      <c r="I56" s="74"/>
    </row>
    <row r="57" spans="1:9" s="37" customFormat="1" ht="14.25" x14ac:dyDescent="0.2">
      <c r="B57" s="54">
        <v>44244</v>
      </c>
      <c r="C57" s="28" t="s">
        <v>53</v>
      </c>
      <c r="D57" s="31" t="s">
        <v>54</v>
      </c>
      <c r="E57" s="48" t="s">
        <v>54</v>
      </c>
      <c r="F57" s="48" t="s">
        <v>54</v>
      </c>
      <c r="G57" s="48" t="s">
        <v>54</v>
      </c>
      <c r="H57" s="48" t="s">
        <v>54</v>
      </c>
      <c r="I57" s="74"/>
    </row>
    <row r="58" spans="1:9" s="37" customFormat="1" ht="55.5" x14ac:dyDescent="0.2">
      <c r="B58" s="54">
        <v>44245</v>
      </c>
      <c r="C58" s="28" t="s">
        <v>57</v>
      </c>
      <c r="D58" s="31">
        <v>-40000</v>
      </c>
      <c r="E58" s="48">
        <v>-636523.67000000004</v>
      </c>
      <c r="F58" s="48">
        <v>15.913091750000001</v>
      </c>
      <c r="G58" s="48">
        <v>15.86</v>
      </c>
      <c r="H58" s="48">
        <v>16</v>
      </c>
      <c r="I58" s="74" t="s">
        <v>56</v>
      </c>
    </row>
    <row r="59" spans="1:9" s="37" customFormat="1" ht="14.25" x14ac:dyDescent="0.2">
      <c r="B59" s="54">
        <v>44246</v>
      </c>
      <c r="C59" s="28" t="s">
        <v>53</v>
      </c>
      <c r="D59" s="31" t="s">
        <v>54</v>
      </c>
      <c r="E59" s="48" t="s">
        <v>54</v>
      </c>
      <c r="F59" s="48" t="s">
        <v>54</v>
      </c>
      <c r="G59" s="48" t="s">
        <v>54</v>
      </c>
      <c r="H59" s="48" t="s">
        <v>54</v>
      </c>
      <c r="I59" s="74"/>
    </row>
    <row r="60" spans="1:9" s="37" customFormat="1" ht="55.5" x14ac:dyDescent="0.2">
      <c r="B60" s="54">
        <v>44247</v>
      </c>
      <c r="C60" s="28" t="s">
        <v>57</v>
      </c>
      <c r="D60" s="31">
        <v>-16580</v>
      </c>
      <c r="E60" s="48">
        <v>-251221.2</v>
      </c>
      <c r="F60" s="48">
        <v>15.152062726176117</v>
      </c>
      <c r="G60" s="48">
        <v>15.1</v>
      </c>
      <c r="H60" s="48">
        <v>15.55</v>
      </c>
      <c r="I60" s="74" t="s">
        <v>56</v>
      </c>
    </row>
    <row r="61" spans="1:9" s="37" customFormat="1" ht="55.5" x14ac:dyDescent="0.2">
      <c r="B61" s="54">
        <v>44248</v>
      </c>
      <c r="C61" s="28" t="s">
        <v>57</v>
      </c>
      <c r="D61" s="31">
        <v>-25373</v>
      </c>
      <c r="E61" s="48">
        <v>-386789.44</v>
      </c>
      <c r="F61" s="48">
        <v>15.24413510424467</v>
      </c>
      <c r="G61" s="48">
        <v>15.02</v>
      </c>
      <c r="H61" s="48">
        <v>15.73</v>
      </c>
      <c r="I61" s="74" t="s">
        <v>56</v>
      </c>
    </row>
    <row r="62" spans="1:9" s="37" customFormat="1" ht="14.25" x14ac:dyDescent="0.2">
      <c r="B62" s="54">
        <v>44249</v>
      </c>
      <c r="C62" s="28" t="s">
        <v>53</v>
      </c>
      <c r="D62" s="31" t="s">
        <v>54</v>
      </c>
      <c r="E62" s="48" t="s">
        <v>54</v>
      </c>
      <c r="F62" s="48" t="s">
        <v>54</v>
      </c>
      <c r="G62" s="48" t="s">
        <v>54</v>
      </c>
      <c r="H62" s="48" t="s">
        <v>54</v>
      </c>
      <c r="I62" s="74"/>
    </row>
    <row r="63" spans="1:9" s="37" customFormat="1" ht="14.25" x14ac:dyDescent="0.2">
      <c r="B63" s="54">
        <v>44250</v>
      </c>
      <c r="C63" s="28" t="s">
        <v>53</v>
      </c>
      <c r="D63" s="31" t="s">
        <v>54</v>
      </c>
      <c r="E63" s="48" t="s">
        <v>54</v>
      </c>
      <c r="F63" s="48" t="s">
        <v>54</v>
      </c>
      <c r="G63" s="48" t="s">
        <v>54</v>
      </c>
      <c r="H63" s="48" t="s">
        <v>54</v>
      </c>
      <c r="I63" s="74"/>
    </row>
    <row r="64" spans="1:9" s="37" customFormat="1" ht="55.5" x14ac:dyDescent="0.2">
      <c r="B64" s="54">
        <v>44251</v>
      </c>
      <c r="C64" s="28" t="s">
        <v>57</v>
      </c>
      <c r="D64" s="31">
        <v>-39000</v>
      </c>
      <c r="E64" s="48">
        <v>-596539.31999999995</v>
      </c>
      <c r="F64" s="48">
        <v>15.295879999999995</v>
      </c>
      <c r="G64" s="48">
        <v>15.25</v>
      </c>
      <c r="H64" s="48">
        <v>15.6</v>
      </c>
      <c r="I64" s="74" t="s">
        <v>56</v>
      </c>
    </row>
    <row r="65" spans="2:9" s="37" customFormat="1" ht="14.25" x14ac:dyDescent="0.2">
      <c r="B65" s="54">
        <v>44252</v>
      </c>
      <c r="C65" s="28" t="s">
        <v>53</v>
      </c>
      <c r="D65" s="31" t="s">
        <v>54</v>
      </c>
      <c r="E65" s="48" t="s">
        <v>54</v>
      </c>
      <c r="F65" s="48" t="s">
        <v>54</v>
      </c>
      <c r="G65" s="48" t="s">
        <v>54</v>
      </c>
      <c r="H65" s="48" t="s">
        <v>54</v>
      </c>
      <c r="I65" s="74"/>
    </row>
    <row r="66" spans="2:9" s="37" customFormat="1" ht="14.25" x14ac:dyDescent="0.2">
      <c r="B66" s="54">
        <v>44253</v>
      </c>
      <c r="C66" s="28" t="s">
        <v>53</v>
      </c>
      <c r="D66" s="31" t="s">
        <v>54</v>
      </c>
      <c r="E66" s="48" t="s">
        <v>54</v>
      </c>
      <c r="F66" s="48" t="s">
        <v>54</v>
      </c>
      <c r="G66" s="48" t="s">
        <v>54</v>
      </c>
      <c r="H66" s="48" t="s">
        <v>54</v>
      </c>
      <c r="I66" s="74"/>
    </row>
    <row r="67" spans="2:9" s="37" customFormat="1" ht="14.25" x14ac:dyDescent="0.2">
      <c r="B67" s="54">
        <v>44254</v>
      </c>
      <c r="C67" s="28" t="s">
        <v>53</v>
      </c>
      <c r="D67" s="31" t="s">
        <v>54</v>
      </c>
      <c r="E67" s="48" t="s">
        <v>54</v>
      </c>
      <c r="F67" s="48" t="s">
        <v>54</v>
      </c>
      <c r="G67" s="48" t="s">
        <v>54</v>
      </c>
      <c r="H67" s="48" t="s">
        <v>54</v>
      </c>
      <c r="I67" s="74"/>
    </row>
    <row r="68" spans="2:9" s="37" customFormat="1" ht="14.25" x14ac:dyDescent="0.2">
      <c r="B68" s="54">
        <v>44255</v>
      </c>
      <c r="C68" s="28" t="s">
        <v>53</v>
      </c>
      <c r="D68" s="31" t="s">
        <v>54</v>
      </c>
      <c r="E68" s="48" t="s">
        <v>54</v>
      </c>
      <c r="F68" s="48" t="s">
        <v>54</v>
      </c>
      <c r="G68" s="48" t="s">
        <v>54</v>
      </c>
      <c r="H68" s="48" t="s">
        <v>54</v>
      </c>
      <c r="I68" s="74"/>
    </row>
    <row r="69" spans="2:9" s="37" customFormat="1" ht="14.25" x14ac:dyDescent="0.2">
      <c r="B69" s="54">
        <v>44256</v>
      </c>
      <c r="C69" s="28" t="s">
        <v>53</v>
      </c>
      <c r="D69" s="31" t="s">
        <v>54</v>
      </c>
      <c r="E69" s="48" t="s">
        <v>54</v>
      </c>
      <c r="F69" s="48" t="s">
        <v>54</v>
      </c>
      <c r="G69" s="48" t="s">
        <v>54</v>
      </c>
      <c r="H69" s="48" t="s">
        <v>54</v>
      </c>
      <c r="I69" s="74"/>
    </row>
    <row r="70" spans="2:9" s="37" customFormat="1" ht="14.25" x14ac:dyDescent="0.2">
      <c r="B70" s="54">
        <v>44257</v>
      </c>
      <c r="C70" s="28" t="s">
        <v>53</v>
      </c>
      <c r="D70" s="31" t="s">
        <v>54</v>
      </c>
      <c r="E70" s="48" t="s">
        <v>54</v>
      </c>
      <c r="F70" s="48" t="s">
        <v>54</v>
      </c>
      <c r="G70" s="48" t="s">
        <v>54</v>
      </c>
      <c r="H70" s="48" t="s">
        <v>54</v>
      </c>
      <c r="I70" s="74"/>
    </row>
    <row r="71" spans="2:9" s="37" customFormat="1" ht="14.25" x14ac:dyDescent="0.2">
      <c r="B71" s="54">
        <v>44258</v>
      </c>
      <c r="C71" s="28" t="s">
        <v>53</v>
      </c>
      <c r="D71" s="31" t="s">
        <v>54</v>
      </c>
      <c r="E71" s="48" t="s">
        <v>54</v>
      </c>
      <c r="F71" s="48" t="s">
        <v>54</v>
      </c>
      <c r="G71" s="48" t="s">
        <v>54</v>
      </c>
      <c r="H71" s="48" t="s">
        <v>54</v>
      </c>
      <c r="I71" s="74"/>
    </row>
    <row r="72" spans="2:9" s="37" customFormat="1" ht="14.25" x14ac:dyDescent="0.2">
      <c r="B72" s="54">
        <v>44259</v>
      </c>
      <c r="C72" s="28" t="s">
        <v>53</v>
      </c>
      <c r="D72" s="31" t="s">
        <v>54</v>
      </c>
      <c r="E72" s="48" t="s">
        <v>54</v>
      </c>
      <c r="F72" s="48" t="s">
        <v>54</v>
      </c>
      <c r="G72" s="48" t="s">
        <v>54</v>
      </c>
      <c r="H72" s="48" t="s">
        <v>54</v>
      </c>
      <c r="I72" s="74"/>
    </row>
    <row r="73" spans="2:9" s="37" customFormat="1" ht="14.25" x14ac:dyDescent="0.2">
      <c r="B73" s="54">
        <v>44260</v>
      </c>
      <c r="C73" s="28" t="s">
        <v>53</v>
      </c>
      <c r="D73" s="31" t="s">
        <v>54</v>
      </c>
      <c r="E73" s="48" t="s">
        <v>54</v>
      </c>
      <c r="F73" s="48" t="s">
        <v>54</v>
      </c>
      <c r="G73" s="48" t="s">
        <v>54</v>
      </c>
      <c r="H73" s="48" t="s">
        <v>54</v>
      </c>
      <c r="I73" s="74"/>
    </row>
    <row r="74" spans="2:9" s="37" customFormat="1" ht="14.25" x14ac:dyDescent="0.2">
      <c r="B74" s="54">
        <v>44261</v>
      </c>
      <c r="C74" s="28" t="s">
        <v>53</v>
      </c>
      <c r="D74" s="31" t="s">
        <v>54</v>
      </c>
      <c r="E74" s="48" t="s">
        <v>54</v>
      </c>
      <c r="F74" s="48" t="s">
        <v>54</v>
      </c>
      <c r="G74" s="48" t="s">
        <v>54</v>
      </c>
      <c r="H74" s="48" t="s">
        <v>54</v>
      </c>
      <c r="I74" s="74"/>
    </row>
    <row r="75" spans="2:9" s="37" customFormat="1" ht="14.25" x14ac:dyDescent="0.2">
      <c r="B75" s="54">
        <v>44262</v>
      </c>
      <c r="C75" s="28" t="s">
        <v>53</v>
      </c>
      <c r="D75" s="31" t="s">
        <v>54</v>
      </c>
      <c r="E75" s="48" t="s">
        <v>54</v>
      </c>
      <c r="F75" s="48" t="s">
        <v>54</v>
      </c>
      <c r="G75" s="48" t="s">
        <v>54</v>
      </c>
      <c r="H75" s="48" t="s">
        <v>54</v>
      </c>
      <c r="I75" s="74"/>
    </row>
    <row r="76" spans="2:9" s="37" customFormat="1" ht="14.25" x14ac:dyDescent="0.2">
      <c r="B76" s="54">
        <v>44263</v>
      </c>
      <c r="C76" s="28" t="s">
        <v>53</v>
      </c>
      <c r="D76" s="31" t="s">
        <v>54</v>
      </c>
      <c r="E76" s="48" t="s">
        <v>54</v>
      </c>
      <c r="F76" s="48" t="s">
        <v>54</v>
      </c>
      <c r="G76" s="48" t="s">
        <v>54</v>
      </c>
      <c r="H76" s="48" t="s">
        <v>54</v>
      </c>
      <c r="I76" s="74"/>
    </row>
    <row r="77" spans="2:9" s="37" customFormat="1" ht="14.25" x14ac:dyDescent="0.2">
      <c r="B77" s="54">
        <v>44264</v>
      </c>
      <c r="C77" s="28" t="s">
        <v>53</v>
      </c>
      <c r="D77" s="31" t="s">
        <v>54</v>
      </c>
      <c r="E77" s="48" t="s">
        <v>54</v>
      </c>
      <c r="F77" s="48" t="s">
        <v>54</v>
      </c>
      <c r="G77" s="48" t="s">
        <v>54</v>
      </c>
      <c r="H77" s="48" t="s">
        <v>54</v>
      </c>
      <c r="I77" s="74"/>
    </row>
    <row r="78" spans="2:9" s="37" customFormat="1" ht="55.5" x14ac:dyDescent="0.2">
      <c r="B78" s="54">
        <v>44265</v>
      </c>
      <c r="C78" s="28" t="s">
        <v>55</v>
      </c>
      <c r="D78" s="51">
        <v>15872</v>
      </c>
      <c r="E78" s="52">
        <v>296006.74000000005</v>
      </c>
      <c r="F78" s="52">
        <v>18.649618195564518</v>
      </c>
      <c r="G78" s="52">
        <v>18.13</v>
      </c>
      <c r="H78" s="52">
        <v>19.059999999999999</v>
      </c>
      <c r="I78" s="74" t="s">
        <v>56</v>
      </c>
    </row>
    <row r="79" spans="2:9" s="37" customFormat="1" ht="55.5" x14ac:dyDescent="0.2">
      <c r="B79" s="54">
        <v>44266</v>
      </c>
      <c r="C79" s="28" t="s">
        <v>55</v>
      </c>
      <c r="D79" s="51">
        <v>5000</v>
      </c>
      <c r="E79" s="52">
        <v>91300</v>
      </c>
      <c r="F79" s="52">
        <v>18.260000000000002</v>
      </c>
      <c r="G79" s="52">
        <v>18.260000000000002</v>
      </c>
      <c r="H79" s="52">
        <v>18.260000000000002</v>
      </c>
      <c r="I79" s="74" t="s">
        <v>56</v>
      </c>
    </row>
    <row r="80" spans="2:9" s="37" customFormat="1" ht="14.25" x14ac:dyDescent="0.2">
      <c r="B80" s="54">
        <v>44267</v>
      </c>
      <c r="C80" s="28" t="s">
        <v>53</v>
      </c>
      <c r="D80" s="31" t="s">
        <v>54</v>
      </c>
      <c r="E80" s="48" t="s">
        <v>54</v>
      </c>
      <c r="F80" s="48" t="s">
        <v>54</v>
      </c>
      <c r="G80" s="48" t="s">
        <v>54</v>
      </c>
      <c r="H80" s="48" t="s">
        <v>54</v>
      </c>
      <c r="I80" s="74"/>
    </row>
    <row r="81" spans="2:9" s="37" customFormat="1" ht="14.25" x14ac:dyDescent="0.2">
      <c r="B81" s="54">
        <v>44268</v>
      </c>
      <c r="C81" s="28" t="s">
        <v>53</v>
      </c>
      <c r="D81" s="31" t="s">
        <v>54</v>
      </c>
      <c r="E81" s="48" t="s">
        <v>54</v>
      </c>
      <c r="F81" s="48" t="s">
        <v>54</v>
      </c>
      <c r="G81" s="48" t="s">
        <v>54</v>
      </c>
      <c r="H81" s="48" t="s">
        <v>54</v>
      </c>
      <c r="I81" s="74"/>
    </row>
    <row r="82" spans="2:9" s="37" customFormat="1" ht="14.25" x14ac:dyDescent="0.2">
      <c r="B82" s="54">
        <v>44269</v>
      </c>
      <c r="C82" s="28" t="s">
        <v>53</v>
      </c>
      <c r="D82" s="31" t="s">
        <v>54</v>
      </c>
      <c r="E82" s="48" t="s">
        <v>54</v>
      </c>
      <c r="F82" s="48" t="s">
        <v>54</v>
      </c>
      <c r="G82" s="48" t="s">
        <v>54</v>
      </c>
      <c r="H82" s="48" t="s">
        <v>54</v>
      </c>
      <c r="I82" s="74"/>
    </row>
    <row r="83" spans="2:9" s="37" customFormat="1" ht="14.25" x14ac:dyDescent="0.2">
      <c r="B83" s="54">
        <v>44270</v>
      </c>
      <c r="C83" s="28" t="s">
        <v>53</v>
      </c>
      <c r="D83" s="31" t="s">
        <v>54</v>
      </c>
      <c r="E83" s="48" t="s">
        <v>54</v>
      </c>
      <c r="F83" s="48" t="s">
        <v>54</v>
      </c>
      <c r="G83" s="48" t="s">
        <v>54</v>
      </c>
      <c r="H83" s="48" t="s">
        <v>54</v>
      </c>
      <c r="I83" s="74"/>
    </row>
    <row r="84" spans="2:9" s="37" customFormat="1" ht="14.25" x14ac:dyDescent="0.2">
      <c r="B84" s="54">
        <v>44271</v>
      </c>
      <c r="C84" s="28" t="s">
        <v>53</v>
      </c>
      <c r="D84" s="31" t="s">
        <v>54</v>
      </c>
      <c r="E84" s="48" t="s">
        <v>54</v>
      </c>
      <c r="F84" s="48" t="s">
        <v>54</v>
      </c>
      <c r="G84" s="48" t="s">
        <v>54</v>
      </c>
      <c r="H84" s="48" t="s">
        <v>54</v>
      </c>
      <c r="I84" s="74"/>
    </row>
    <row r="85" spans="2:9" s="37" customFormat="1" ht="14.25" x14ac:dyDescent="0.2">
      <c r="B85" s="54">
        <v>44272</v>
      </c>
      <c r="C85" s="28" t="s">
        <v>53</v>
      </c>
      <c r="D85" s="31" t="s">
        <v>54</v>
      </c>
      <c r="E85" s="48" t="s">
        <v>54</v>
      </c>
      <c r="F85" s="48" t="s">
        <v>54</v>
      </c>
      <c r="G85" s="48" t="s">
        <v>54</v>
      </c>
      <c r="H85" s="48" t="s">
        <v>54</v>
      </c>
      <c r="I85" s="74"/>
    </row>
    <row r="86" spans="2:9" s="37" customFormat="1" ht="14.25" x14ac:dyDescent="0.2">
      <c r="B86" s="54">
        <v>44273</v>
      </c>
      <c r="C86" s="28" t="s">
        <v>53</v>
      </c>
      <c r="D86" s="31" t="s">
        <v>54</v>
      </c>
      <c r="E86" s="48" t="s">
        <v>54</v>
      </c>
      <c r="F86" s="48" t="s">
        <v>54</v>
      </c>
      <c r="G86" s="48" t="s">
        <v>54</v>
      </c>
      <c r="H86" s="48" t="s">
        <v>54</v>
      </c>
      <c r="I86" s="74"/>
    </row>
    <row r="87" spans="2:9" s="37" customFormat="1" ht="14.25" x14ac:dyDescent="0.2">
      <c r="B87" s="54">
        <v>44274</v>
      </c>
      <c r="C87" s="28" t="s">
        <v>53</v>
      </c>
      <c r="D87" s="31" t="s">
        <v>54</v>
      </c>
      <c r="E87" s="48" t="s">
        <v>54</v>
      </c>
      <c r="F87" s="48" t="s">
        <v>54</v>
      </c>
      <c r="G87" s="48" t="s">
        <v>54</v>
      </c>
      <c r="H87" s="48" t="s">
        <v>54</v>
      </c>
      <c r="I87" s="74"/>
    </row>
    <row r="88" spans="2:9" s="37" customFormat="1" ht="14.25" x14ac:dyDescent="0.2">
      <c r="B88" s="54">
        <v>44275</v>
      </c>
      <c r="C88" s="28" t="s">
        <v>53</v>
      </c>
      <c r="D88" s="31" t="s">
        <v>54</v>
      </c>
      <c r="E88" s="48" t="s">
        <v>54</v>
      </c>
      <c r="F88" s="48" t="s">
        <v>54</v>
      </c>
      <c r="G88" s="48" t="s">
        <v>54</v>
      </c>
      <c r="H88" s="48" t="s">
        <v>54</v>
      </c>
      <c r="I88" s="74"/>
    </row>
    <row r="89" spans="2:9" s="37" customFormat="1" ht="14.25" x14ac:dyDescent="0.2">
      <c r="B89" s="54">
        <v>44276</v>
      </c>
      <c r="C89" s="28" t="s">
        <v>53</v>
      </c>
      <c r="D89" s="31" t="s">
        <v>54</v>
      </c>
      <c r="E89" s="48" t="s">
        <v>54</v>
      </c>
      <c r="F89" s="48" t="s">
        <v>54</v>
      </c>
      <c r="G89" s="48" t="s">
        <v>54</v>
      </c>
      <c r="H89" s="48" t="s">
        <v>54</v>
      </c>
      <c r="I89" s="74"/>
    </row>
    <row r="90" spans="2:9" s="37" customFormat="1" ht="55.5" x14ac:dyDescent="0.2">
      <c r="B90" s="54">
        <v>44277</v>
      </c>
      <c r="C90" s="28" t="s">
        <v>55</v>
      </c>
      <c r="D90" s="51">
        <v>14250</v>
      </c>
      <c r="E90" s="52">
        <v>259963</v>
      </c>
      <c r="F90" s="52">
        <v>18.243017543859651</v>
      </c>
      <c r="G90" s="52">
        <v>18.18</v>
      </c>
      <c r="H90" s="52">
        <v>18.260000000000002</v>
      </c>
      <c r="I90" s="74" t="s">
        <v>56</v>
      </c>
    </row>
    <row r="91" spans="2:9" s="37" customFormat="1" ht="55.5" x14ac:dyDescent="0.2">
      <c r="B91" s="54">
        <v>44278</v>
      </c>
      <c r="C91" s="28" t="s">
        <v>55</v>
      </c>
      <c r="D91" s="51">
        <v>18266</v>
      </c>
      <c r="E91" s="52">
        <v>356422.1</v>
      </c>
      <c r="F91" s="52">
        <v>19.512870907697359</v>
      </c>
      <c r="G91" s="52">
        <v>19.100000000000001</v>
      </c>
      <c r="H91" s="52">
        <v>19.739999999999998</v>
      </c>
      <c r="I91" s="74" t="s">
        <v>56</v>
      </c>
    </row>
    <row r="92" spans="2:9" s="37" customFormat="1" ht="14.25" x14ac:dyDescent="0.2">
      <c r="B92" s="54">
        <v>44279</v>
      </c>
      <c r="C92" s="28" t="s">
        <v>53</v>
      </c>
      <c r="D92" s="31" t="s">
        <v>54</v>
      </c>
      <c r="E92" s="48" t="s">
        <v>54</v>
      </c>
      <c r="F92" s="48" t="s">
        <v>54</v>
      </c>
      <c r="G92" s="48" t="s">
        <v>54</v>
      </c>
      <c r="H92" s="48" t="s">
        <v>54</v>
      </c>
      <c r="I92" s="74"/>
    </row>
    <row r="93" spans="2:9" s="37" customFormat="1" ht="14.25" x14ac:dyDescent="0.2">
      <c r="B93" s="54">
        <v>44280</v>
      </c>
      <c r="C93" s="28" t="s">
        <v>53</v>
      </c>
      <c r="D93" s="31" t="s">
        <v>54</v>
      </c>
      <c r="E93" s="48" t="s">
        <v>54</v>
      </c>
      <c r="F93" s="48" t="s">
        <v>54</v>
      </c>
      <c r="G93" s="48" t="s">
        <v>54</v>
      </c>
      <c r="H93" s="48" t="s">
        <v>54</v>
      </c>
      <c r="I93" s="74"/>
    </row>
    <row r="94" spans="2:9" s="37" customFormat="1" ht="14.25" x14ac:dyDescent="0.2">
      <c r="B94" s="54">
        <v>44281</v>
      </c>
      <c r="C94" s="28" t="s">
        <v>53</v>
      </c>
      <c r="D94" s="31" t="s">
        <v>54</v>
      </c>
      <c r="E94" s="48" t="s">
        <v>54</v>
      </c>
      <c r="F94" s="48" t="s">
        <v>54</v>
      </c>
      <c r="G94" s="48" t="s">
        <v>54</v>
      </c>
      <c r="H94" s="48" t="s">
        <v>54</v>
      </c>
      <c r="I94" s="74"/>
    </row>
    <row r="95" spans="2:9" s="37" customFormat="1" ht="14.25" x14ac:dyDescent="0.2">
      <c r="B95" s="54">
        <v>44282</v>
      </c>
      <c r="C95" s="28" t="s">
        <v>53</v>
      </c>
      <c r="D95" s="31" t="s">
        <v>54</v>
      </c>
      <c r="E95" s="48" t="s">
        <v>54</v>
      </c>
      <c r="F95" s="48" t="s">
        <v>54</v>
      </c>
      <c r="G95" s="48" t="s">
        <v>54</v>
      </c>
      <c r="H95" s="48" t="s">
        <v>54</v>
      </c>
      <c r="I95" s="74"/>
    </row>
    <row r="96" spans="2:9" s="37" customFormat="1" ht="14.25" x14ac:dyDescent="0.2">
      <c r="B96" s="54">
        <v>44283</v>
      </c>
      <c r="C96" s="28" t="s">
        <v>53</v>
      </c>
      <c r="D96" s="31" t="s">
        <v>54</v>
      </c>
      <c r="E96" s="48" t="s">
        <v>54</v>
      </c>
      <c r="F96" s="48" t="s">
        <v>54</v>
      </c>
      <c r="G96" s="48" t="s">
        <v>54</v>
      </c>
      <c r="H96" s="48" t="s">
        <v>54</v>
      </c>
      <c r="I96" s="74"/>
    </row>
    <row r="97" spans="2:9" s="37" customFormat="1" ht="14.25" customHeight="1" x14ac:dyDescent="0.2">
      <c r="B97" s="54">
        <v>44284</v>
      </c>
      <c r="C97" s="28" t="s">
        <v>53</v>
      </c>
      <c r="D97" s="31" t="s">
        <v>54</v>
      </c>
      <c r="E97" s="48" t="s">
        <v>54</v>
      </c>
      <c r="F97" s="48" t="s">
        <v>54</v>
      </c>
      <c r="G97" s="48" t="s">
        <v>54</v>
      </c>
      <c r="H97" s="48" t="s">
        <v>54</v>
      </c>
      <c r="I97" s="74"/>
    </row>
    <row r="98" spans="2:9" s="37" customFormat="1" ht="14.25" customHeight="1" x14ac:dyDescent="0.2">
      <c r="B98" s="54">
        <v>44285</v>
      </c>
      <c r="C98" s="28" t="s">
        <v>53</v>
      </c>
      <c r="D98" s="31" t="s">
        <v>54</v>
      </c>
      <c r="E98" s="48" t="s">
        <v>54</v>
      </c>
      <c r="F98" s="48" t="s">
        <v>54</v>
      </c>
      <c r="G98" s="48" t="s">
        <v>54</v>
      </c>
      <c r="H98" s="48" t="s">
        <v>54</v>
      </c>
      <c r="I98" s="74"/>
    </row>
    <row r="99" spans="2:9" s="37" customFormat="1" ht="14.25" customHeight="1" x14ac:dyDescent="0.2">
      <c r="B99" s="54">
        <v>44286</v>
      </c>
      <c r="C99" s="28" t="s">
        <v>53</v>
      </c>
      <c r="D99" s="31" t="s">
        <v>54</v>
      </c>
      <c r="E99" s="48" t="s">
        <v>54</v>
      </c>
      <c r="F99" s="48" t="s">
        <v>54</v>
      </c>
      <c r="G99" s="48" t="s">
        <v>54</v>
      </c>
      <c r="H99" s="48" t="s">
        <v>54</v>
      </c>
      <c r="I99" s="74"/>
    </row>
    <row r="100" spans="2:9" s="37" customFormat="1" ht="55.5" customHeight="1" x14ac:dyDescent="0.2">
      <c r="B100" s="54">
        <v>44287</v>
      </c>
      <c r="C100" s="28" t="s">
        <v>57</v>
      </c>
      <c r="D100" s="51">
        <v>-44000</v>
      </c>
      <c r="E100" s="52">
        <v>-807225.08</v>
      </c>
      <c r="F100" s="52">
        <v>18.346024545454547</v>
      </c>
      <c r="G100" s="52">
        <v>18.3</v>
      </c>
      <c r="H100" s="52">
        <v>18.41</v>
      </c>
      <c r="I100" s="74" t="s">
        <v>56</v>
      </c>
    </row>
    <row r="101" spans="2:9" s="37" customFormat="1" ht="14.25" customHeight="1" x14ac:dyDescent="0.2">
      <c r="B101" s="54">
        <v>44288</v>
      </c>
      <c r="C101" s="28" t="s">
        <v>53</v>
      </c>
      <c r="D101" s="31" t="s">
        <v>54</v>
      </c>
      <c r="E101" s="48" t="s">
        <v>54</v>
      </c>
      <c r="F101" s="48" t="s">
        <v>54</v>
      </c>
      <c r="G101" s="48" t="s">
        <v>54</v>
      </c>
      <c r="H101" s="48" t="s">
        <v>54</v>
      </c>
      <c r="I101" s="74"/>
    </row>
    <row r="102" spans="2:9" s="37" customFormat="1" ht="55.5" customHeight="1" x14ac:dyDescent="0.2">
      <c r="B102" s="54">
        <v>44289</v>
      </c>
      <c r="C102" s="28" t="s">
        <v>57</v>
      </c>
      <c r="D102" s="31">
        <v>-29090</v>
      </c>
      <c r="E102" s="48">
        <v>-557191.25</v>
      </c>
      <c r="F102" s="48">
        <v>19.154047782743209</v>
      </c>
      <c r="G102" s="48">
        <v>18.95</v>
      </c>
      <c r="H102" s="48">
        <v>20.100000000000001</v>
      </c>
      <c r="I102" s="74" t="s">
        <v>56</v>
      </c>
    </row>
    <row r="103" spans="2:9" s="37" customFormat="1" ht="14.25" customHeight="1" x14ac:dyDescent="0.2">
      <c r="B103" s="54">
        <v>44290</v>
      </c>
      <c r="C103" s="28" t="s">
        <v>53</v>
      </c>
      <c r="D103" s="31" t="s">
        <v>54</v>
      </c>
      <c r="E103" s="48" t="s">
        <v>54</v>
      </c>
      <c r="F103" s="48" t="s">
        <v>54</v>
      </c>
      <c r="G103" s="48" t="s">
        <v>54</v>
      </c>
      <c r="H103" s="48" t="s">
        <v>54</v>
      </c>
      <c r="I103" s="74"/>
    </row>
    <row r="104" spans="2:9" s="37" customFormat="1" ht="14.25" customHeight="1" x14ac:dyDescent="0.2">
      <c r="B104" s="54">
        <v>44291</v>
      </c>
      <c r="C104" s="28" t="s">
        <v>53</v>
      </c>
      <c r="D104" s="31" t="s">
        <v>54</v>
      </c>
      <c r="E104" s="48" t="s">
        <v>54</v>
      </c>
      <c r="F104" s="48" t="s">
        <v>54</v>
      </c>
      <c r="G104" s="48" t="s">
        <v>54</v>
      </c>
      <c r="H104" s="48" t="s">
        <v>54</v>
      </c>
      <c r="I104" s="74"/>
    </row>
    <row r="105" spans="2:9" s="37" customFormat="1" ht="14.25" customHeight="1" x14ac:dyDescent="0.2">
      <c r="B105" s="54">
        <v>44292</v>
      </c>
      <c r="C105" s="28" t="s">
        <v>53</v>
      </c>
      <c r="D105" s="31" t="s">
        <v>54</v>
      </c>
      <c r="E105" s="48" t="s">
        <v>54</v>
      </c>
      <c r="F105" s="48" t="s">
        <v>54</v>
      </c>
      <c r="G105" s="48" t="s">
        <v>54</v>
      </c>
      <c r="H105" s="48" t="s">
        <v>54</v>
      </c>
      <c r="I105" s="74"/>
    </row>
    <row r="106" spans="2:9" s="37" customFormat="1" ht="14.25" customHeight="1" x14ac:dyDescent="0.2">
      <c r="B106" s="54">
        <v>44293</v>
      </c>
      <c r="C106" s="28" t="s">
        <v>53</v>
      </c>
      <c r="D106" s="31" t="s">
        <v>54</v>
      </c>
      <c r="E106" s="48" t="s">
        <v>54</v>
      </c>
      <c r="F106" s="48" t="s">
        <v>54</v>
      </c>
      <c r="G106" s="48" t="s">
        <v>54</v>
      </c>
      <c r="H106" s="48" t="s">
        <v>54</v>
      </c>
      <c r="I106" s="74"/>
    </row>
    <row r="107" spans="2:9" s="37" customFormat="1" ht="14.25" customHeight="1" x14ac:dyDescent="0.2">
      <c r="B107" s="54">
        <v>44294</v>
      </c>
      <c r="C107" s="28" t="s">
        <v>53</v>
      </c>
      <c r="D107" s="31" t="s">
        <v>54</v>
      </c>
      <c r="E107" s="48" t="s">
        <v>54</v>
      </c>
      <c r="F107" s="48" t="s">
        <v>54</v>
      </c>
      <c r="G107" s="48" t="s">
        <v>54</v>
      </c>
      <c r="H107" s="48" t="s">
        <v>54</v>
      </c>
      <c r="I107" s="74"/>
    </row>
    <row r="108" spans="2:9" s="37" customFormat="1" ht="14.25" customHeight="1" x14ac:dyDescent="0.2">
      <c r="B108" s="54">
        <v>44295</v>
      </c>
      <c r="C108" s="28" t="s">
        <v>53</v>
      </c>
      <c r="D108" s="31" t="s">
        <v>54</v>
      </c>
      <c r="E108" s="48" t="s">
        <v>54</v>
      </c>
      <c r="F108" s="48" t="s">
        <v>54</v>
      </c>
      <c r="G108" s="48" t="s">
        <v>54</v>
      </c>
      <c r="H108" s="48" t="s">
        <v>54</v>
      </c>
      <c r="I108" s="74"/>
    </row>
    <row r="109" spans="2:9" s="37" customFormat="1" ht="55.5" customHeight="1" x14ac:dyDescent="0.2">
      <c r="B109" s="54">
        <v>44296</v>
      </c>
      <c r="C109" s="28" t="s">
        <v>55</v>
      </c>
      <c r="D109" s="31">
        <v>19565</v>
      </c>
      <c r="E109" s="48">
        <v>396070.8</v>
      </c>
      <c r="F109" s="48">
        <v>20.243843598262202</v>
      </c>
      <c r="G109" s="48">
        <v>20.11</v>
      </c>
      <c r="H109" s="48">
        <v>20.350000000000001</v>
      </c>
      <c r="I109" s="74" t="s">
        <v>56</v>
      </c>
    </row>
    <row r="110" spans="2:9" s="37" customFormat="1" ht="55.5" customHeight="1" x14ac:dyDescent="0.2">
      <c r="B110" s="54">
        <v>44297</v>
      </c>
      <c r="C110" s="28" t="s">
        <v>55</v>
      </c>
      <c r="D110" s="31">
        <v>27702</v>
      </c>
      <c r="E110" s="48">
        <v>546348.96999999986</v>
      </c>
      <c r="F110" s="48">
        <v>19.722365533174496</v>
      </c>
      <c r="G110" s="48">
        <v>19.59</v>
      </c>
      <c r="H110" s="48">
        <v>19.98</v>
      </c>
      <c r="I110" s="74" t="s">
        <v>56</v>
      </c>
    </row>
    <row r="111" spans="2:9" s="37" customFormat="1" ht="55.5" customHeight="1" x14ac:dyDescent="0.2">
      <c r="B111" s="54">
        <v>44298</v>
      </c>
      <c r="C111" s="28" t="s">
        <v>55</v>
      </c>
      <c r="D111" s="31">
        <v>23659</v>
      </c>
      <c r="E111" s="48">
        <v>512135.69999999995</v>
      </c>
      <c r="F111" s="48">
        <v>21.646548882032207</v>
      </c>
      <c r="G111" s="48">
        <v>21.5</v>
      </c>
      <c r="H111" s="48">
        <v>22.02</v>
      </c>
      <c r="I111" s="74" t="s">
        <v>56</v>
      </c>
    </row>
    <row r="112" spans="2:9" s="37" customFormat="1" ht="55.5" customHeight="1" x14ac:dyDescent="0.2">
      <c r="B112" s="54">
        <v>44299</v>
      </c>
      <c r="C112" s="28" t="s">
        <v>55</v>
      </c>
      <c r="D112" s="31">
        <v>30000</v>
      </c>
      <c r="E112" s="48">
        <v>646678.90999999957</v>
      </c>
      <c r="F112" s="48">
        <v>21.555963666666653</v>
      </c>
      <c r="G112" s="48">
        <v>21.2</v>
      </c>
      <c r="H112" s="48">
        <v>21.71</v>
      </c>
      <c r="I112" s="74" t="s">
        <v>56</v>
      </c>
    </row>
    <row r="113" spans="2:9" s="37" customFormat="1" ht="55.5" customHeight="1" x14ac:dyDescent="0.2">
      <c r="B113" s="54">
        <v>44300</v>
      </c>
      <c r="C113" s="28" t="s">
        <v>55</v>
      </c>
      <c r="D113" s="31">
        <v>18590</v>
      </c>
      <c r="E113" s="48">
        <v>390454</v>
      </c>
      <c r="F113" s="48">
        <v>21.003442711135019</v>
      </c>
      <c r="G113" s="48">
        <v>21</v>
      </c>
      <c r="H113" s="48">
        <v>21.01</v>
      </c>
      <c r="I113" s="74" t="s">
        <v>56</v>
      </c>
    </row>
    <row r="114" spans="2:9" s="37" customFormat="1" ht="14.25" customHeight="1" x14ac:dyDescent="0.2">
      <c r="B114" s="54">
        <v>44301</v>
      </c>
      <c r="C114" s="28" t="s">
        <v>53</v>
      </c>
      <c r="D114" s="31" t="s">
        <v>54</v>
      </c>
      <c r="E114" s="48" t="s">
        <v>54</v>
      </c>
      <c r="F114" s="48" t="s">
        <v>54</v>
      </c>
      <c r="G114" s="48" t="s">
        <v>54</v>
      </c>
      <c r="H114" s="48" t="s">
        <v>54</v>
      </c>
      <c r="I114" s="74"/>
    </row>
    <row r="115" spans="2:9" s="37" customFormat="1" ht="14.25" customHeight="1" x14ac:dyDescent="0.2">
      <c r="B115" s="54">
        <v>44302</v>
      </c>
      <c r="C115" s="28" t="s">
        <v>53</v>
      </c>
      <c r="D115" s="31" t="s">
        <v>54</v>
      </c>
      <c r="E115" s="48" t="s">
        <v>54</v>
      </c>
      <c r="F115" s="48" t="s">
        <v>54</v>
      </c>
      <c r="G115" s="48" t="s">
        <v>54</v>
      </c>
      <c r="H115" s="48" t="s">
        <v>54</v>
      </c>
      <c r="I115" s="74"/>
    </row>
    <row r="116" spans="2:9" s="37" customFormat="1" ht="14.25" customHeight="1" x14ac:dyDescent="0.2">
      <c r="B116" s="54">
        <v>44303</v>
      </c>
      <c r="C116" s="28" t="s">
        <v>53</v>
      </c>
      <c r="D116" s="31" t="s">
        <v>54</v>
      </c>
      <c r="E116" s="48" t="s">
        <v>54</v>
      </c>
      <c r="F116" s="48" t="s">
        <v>54</v>
      </c>
      <c r="G116" s="48" t="s">
        <v>54</v>
      </c>
      <c r="H116" s="48" t="s">
        <v>54</v>
      </c>
      <c r="I116" s="74"/>
    </row>
    <row r="117" spans="2:9" s="37" customFormat="1" ht="55.5" customHeight="1" x14ac:dyDescent="0.2">
      <c r="B117" s="54">
        <v>44304</v>
      </c>
      <c r="C117" s="28" t="s">
        <v>55</v>
      </c>
      <c r="D117" s="31">
        <v>12449</v>
      </c>
      <c r="E117" s="48">
        <v>276101.83</v>
      </c>
      <c r="F117" s="48">
        <v>22.178635231745524</v>
      </c>
      <c r="G117" s="48">
        <v>22.17</v>
      </c>
      <c r="H117" s="48">
        <v>22.25</v>
      </c>
      <c r="I117" s="74" t="s">
        <v>56</v>
      </c>
    </row>
    <row r="118" spans="2:9" s="37" customFormat="1" ht="55.5" customHeight="1" x14ac:dyDescent="0.2">
      <c r="B118" s="54">
        <v>44305</v>
      </c>
      <c r="C118" s="28" t="s">
        <v>55</v>
      </c>
      <c r="D118" s="31">
        <v>50185</v>
      </c>
      <c r="E118" s="48">
        <v>1204761.5999999999</v>
      </c>
      <c r="F118" s="48">
        <v>24.006408289329478</v>
      </c>
      <c r="G118" s="48">
        <v>23.95</v>
      </c>
      <c r="H118" s="48">
        <v>24.1</v>
      </c>
      <c r="I118" s="74" t="s">
        <v>56</v>
      </c>
    </row>
    <row r="119" spans="2:9" s="37" customFormat="1" ht="14.25" customHeight="1" x14ac:dyDescent="0.2">
      <c r="B119" s="54">
        <v>44306</v>
      </c>
      <c r="C119" s="28" t="s">
        <v>53</v>
      </c>
      <c r="D119" s="31" t="s">
        <v>54</v>
      </c>
      <c r="E119" s="48" t="s">
        <v>54</v>
      </c>
      <c r="F119" s="48" t="s">
        <v>54</v>
      </c>
      <c r="G119" s="48" t="s">
        <v>54</v>
      </c>
      <c r="H119" s="48" t="s">
        <v>54</v>
      </c>
      <c r="I119" s="74"/>
    </row>
    <row r="120" spans="2:9" s="37" customFormat="1" ht="14.25" customHeight="1" x14ac:dyDescent="0.2">
      <c r="B120" s="54">
        <v>44307</v>
      </c>
      <c r="C120" s="28" t="s">
        <v>53</v>
      </c>
      <c r="D120" s="31" t="s">
        <v>54</v>
      </c>
      <c r="E120" s="48" t="s">
        <v>54</v>
      </c>
      <c r="F120" s="48" t="s">
        <v>54</v>
      </c>
      <c r="G120" s="48" t="s">
        <v>54</v>
      </c>
      <c r="H120" s="48" t="s">
        <v>54</v>
      </c>
      <c r="I120" s="74"/>
    </row>
    <row r="121" spans="2:9" s="37" customFormat="1" ht="14.25" customHeight="1" x14ac:dyDescent="0.2">
      <c r="B121" s="54">
        <v>44308</v>
      </c>
      <c r="C121" s="28" t="s">
        <v>53</v>
      </c>
      <c r="D121" s="31" t="s">
        <v>54</v>
      </c>
      <c r="E121" s="48" t="s">
        <v>54</v>
      </c>
      <c r="F121" s="48" t="s">
        <v>54</v>
      </c>
      <c r="G121" s="48" t="s">
        <v>54</v>
      </c>
      <c r="H121" s="48" t="s">
        <v>54</v>
      </c>
      <c r="I121" s="74"/>
    </row>
    <row r="122" spans="2:9" s="37" customFormat="1" ht="14.25" customHeight="1" x14ac:dyDescent="0.2">
      <c r="B122" s="54">
        <v>44309</v>
      </c>
      <c r="C122" s="28" t="s">
        <v>53</v>
      </c>
      <c r="D122" s="31" t="s">
        <v>54</v>
      </c>
      <c r="E122" s="48" t="s">
        <v>54</v>
      </c>
      <c r="F122" s="48" t="s">
        <v>54</v>
      </c>
      <c r="G122" s="48" t="s">
        <v>54</v>
      </c>
      <c r="H122" s="48" t="s">
        <v>54</v>
      </c>
      <c r="I122" s="74"/>
    </row>
    <row r="123" spans="2:9" s="37" customFormat="1" ht="55.5" customHeight="1" x14ac:dyDescent="0.2">
      <c r="B123" s="54">
        <v>44310</v>
      </c>
      <c r="C123" s="28" t="s">
        <v>57</v>
      </c>
      <c r="D123" s="31">
        <v>-14600</v>
      </c>
      <c r="E123" s="48">
        <v>-280363</v>
      </c>
      <c r="F123" s="48">
        <v>19.202945205479452</v>
      </c>
      <c r="G123" s="48">
        <v>19.149999999999999</v>
      </c>
      <c r="H123" s="48">
        <v>19.61</v>
      </c>
      <c r="I123" s="74" t="s">
        <v>56</v>
      </c>
    </row>
    <row r="124" spans="2:9" s="37" customFormat="1" ht="55.5" customHeight="1" x14ac:dyDescent="0.2">
      <c r="B124" s="54">
        <v>44311</v>
      </c>
      <c r="C124" s="28" t="s">
        <v>57</v>
      </c>
      <c r="D124" s="31">
        <v>-32862</v>
      </c>
      <c r="E124" s="48">
        <v>-666641.35</v>
      </c>
      <c r="F124" s="48">
        <v>20.286085752540941</v>
      </c>
      <c r="G124" s="48">
        <v>19.899999999999999</v>
      </c>
      <c r="H124" s="48">
        <v>20.65</v>
      </c>
      <c r="I124" s="74" t="s">
        <v>56</v>
      </c>
    </row>
    <row r="125" spans="2:9" s="37" customFormat="1" ht="14.25" customHeight="1" x14ac:dyDescent="0.2">
      <c r="B125" s="54">
        <v>44312</v>
      </c>
      <c r="C125" s="28" t="s">
        <v>53</v>
      </c>
      <c r="D125" s="31" t="s">
        <v>54</v>
      </c>
      <c r="E125" s="48" t="s">
        <v>54</v>
      </c>
      <c r="F125" s="48" t="s">
        <v>54</v>
      </c>
      <c r="G125" s="48" t="s">
        <v>54</v>
      </c>
      <c r="H125" s="48" t="s">
        <v>54</v>
      </c>
      <c r="I125" s="74"/>
    </row>
    <row r="126" spans="2:9" s="37" customFormat="1" ht="14.25" customHeight="1" x14ac:dyDescent="0.2">
      <c r="B126" s="54">
        <v>44313</v>
      </c>
      <c r="C126" s="28" t="s">
        <v>53</v>
      </c>
      <c r="D126" s="31" t="s">
        <v>54</v>
      </c>
      <c r="E126" s="48" t="s">
        <v>54</v>
      </c>
      <c r="F126" s="48" t="s">
        <v>54</v>
      </c>
      <c r="G126" s="48" t="s">
        <v>54</v>
      </c>
      <c r="H126" s="48" t="s">
        <v>54</v>
      </c>
      <c r="I126" s="74"/>
    </row>
    <row r="127" spans="2:9" s="37" customFormat="1" ht="14.25" customHeight="1" x14ac:dyDescent="0.2">
      <c r="B127" s="54">
        <v>44314</v>
      </c>
      <c r="C127" s="28" t="s">
        <v>53</v>
      </c>
      <c r="D127" s="31" t="s">
        <v>54</v>
      </c>
      <c r="E127" s="48" t="s">
        <v>54</v>
      </c>
      <c r="F127" s="48" t="s">
        <v>54</v>
      </c>
      <c r="G127" s="48" t="s">
        <v>54</v>
      </c>
      <c r="H127" s="48" t="s">
        <v>54</v>
      </c>
      <c r="I127" s="74"/>
    </row>
    <row r="128" spans="2:9" s="37" customFormat="1" ht="14.25" customHeight="1" x14ac:dyDescent="0.2">
      <c r="B128" s="54">
        <v>44315</v>
      </c>
      <c r="C128" s="28" t="s">
        <v>53</v>
      </c>
      <c r="D128" s="31" t="s">
        <v>54</v>
      </c>
      <c r="E128" s="48" t="s">
        <v>54</v>
      </c>
      <c r="F128" s="48" t="s">
        <v>54</v>
      </c>
      <c r="G128" s="48" t="s">
        <v>54</v>
      </c>
      <c r="H128" s="48" t="s">
        <v>54</v>
      </c>
      <c r="I128" s="74"/>
    </row>
    <row r="129" spans="2:9" s="37" customFormat="1" ht="14.25" customHeight="1" x14ac:dyDescent="0.2">
      <c r="B129" s="54">
        <v>44316</v>
      </c>
      <c r="C129" s="28" t="s">
        <v>53</v>
      </c>
      <c r="D129" s="31" t="s">
        <v>54</v>
      </c>
      <c r="E129" s="48" t="s">
        <v>54</v>
      </c>
      <c r="F129" s="48" t="s">
        <v>54</v>
      </c>
      <c r="G129" s="48" t="s">
        <v>54</v>
      </c>
      <c r="H129" s="48" t="s">
        <v>54</v>
      </c>
      <c r="I129" s="74"/>
    </row>
    <row r="130" spans="2:9" s="37" customFormat="1" ht="14.25" customHeight="1" x14ac:dyDescent="0.2">
      <c r="B130" s="54">
        <v>44317</v>
      </c>
      <c r="C130" s="28" t="s">
        <v>53</v>
      </c>
      <c r="D130" s="31" t="s">
        <v>54</v>
      </c>
      <c r="E130" s="48" t="s">
        <v>54</v>
      </c>
      <c r="F130" s="48" t="s">
        <v>54</v>
      </c>
      <c r="G130" s="48" t="s">
        <v>54</v>
      </c>
      <c r="H130" s="48" t="s">
        <v>54</v>
      </c>
      <c r="I130" s="74"/>
    </row>
    <row r="131" spans="2:9" s="37" customFormat="1" ht="14.25" customHeight="1" x14ac:dyDescent="0.2">
      <c r="B131" s="54">
        <v>44318</v>
      </c>
      <c r="C131" s="28" t="s">
        <v>53</v>
      </c>
      <c r="D131" s="31" t="s">
        <v>54</v>
      </c>
      <c r="E131" s="48" t="s">
        <v>54</v>
      </c>
      <c r="F131" s="48" t="s">
        <v>54</v>
      </c>
      <c r="G131" s="48" t="s">
        <v>54</v>
      </c>
      <c r="H131" s="48" t="s">
        <v>54</v>
      </c>
      <c r="I131" s="74"/>
    </row>
    <row r="132" spans="2:9" s="37" customFormat="1" ht="14.25" customHeight="1" x14ac:dyDescent="0.2">
      <c r="B132" s="54">
        <v>44319</v>
      </c>
      <c r="C132" s="28" t="s">
        <v>53</v>
      </c>
      <c r="D132" s="31" t="s">
        <v>54</v>
      </c>
      <c r="E132" s="48" t="s">
        <v>54</v>
      </c>
      <c r="F132" s="48" t="s">
        <v>54</v>
      </c>
      <c r="G132" s="48" t="s">
        <v>54</v>
      </c>
      <c r="H132" s="48" t="s">
        <v>54</v>
      </c>
      <c r="I132" s="74"/>
    </row>
    <row r="133" spans="2:9" s="37" customFormat="1" ht="55.5" customHeight="1" x14ac:dyDescent="0.2">
      <c r="B133" s="54">
        <v>44320</v>
      </c>
      <c r="C133" s="28" t="s">
        <v>55</v>
      </c>
      <c r="D133" s="31">
        <v>35000</v>
      </c>
      <c r="E133" s="48">
        <v>946750</v>
      </c>
      <c r="F133" s="48">
        <v>27.05</v>
      </c>
      <c r="G133" s="48">
        <v>27.05</v>
      </c>
      <c r="H133" s="48">
        <v>27.05</v>
      </c>
      <c r="I133" s="74" t="s">
        <v>56</v>
      </c>
    </row>
    <row r="134" spans="2:9" s="37" customFormat="1" ht="14.25" customHeight="1" x14ac:dyDescent="0.2">
      <c r="B134" s="54">
        <v>44321</v>
      </c>
      <c r="C134" s="28" t="s">
        <v>53</v>
      </c>
      <c r="D134" s="31" t="s">
        <v>54</v>
      </c>
      <c r="E134" s="48" t="s">
        <v>54</v>
      </c>
      <c r="F134" s="48" t="s">
        <v>54</v>
      </c>
      <c r="G134" s="48" t="s">
        <v>54</v>
      </c>
      <c r="H134" s="48" t="s">
        <v>54</v>
      </c>
      <c r="I134" s="74"/>
    </row>
    <row r="135" spans="2:9" s="37" customFormat="1" ht="14.25" customHeight="1" x14ac:dyDescent="0.2">
      <c r="B135" s="54">
        <v>44322</v>
      </c>
      <c r="C135" s="28" t="s">
        <v>53</v>
      </c>
      <c r="D135" s="31" t="s">
        <v>54</v>
      </c>
      <c r="E135" s="48" t="s">
        <v>54</v>
      </c>
      <c r="F135" s="48" t="s">
        <v>54</v>
      </c>
      <c r="G135" s="48" t="s">
        <v>54</v>
      </c>
      <c r="H135" s="48" t="s">
        <v>54</v>
      </c>
      <c r="I135" s="74"/>
    </row>
    <row r="136" spans="2:9" s="37" customFormat="1" ht="14.25" customHeight="1" x14ac:dyDescent="0.2">
      <c r="B136" s="54">
        <v>44323</v>
      </c>
      <c r="C136" s="28" t="s">
        <v>53</v>
      </c>
      <c r="D136" s="31" t="s">
        <v>54</v>
      </c>
      <c r="E136" s="48" t="s">
        <v>54</v>
      </c>
      <c r="F136" s="48" t="s">
        <v>54</v>
      </c>
      <c r="G136" s="48" t="s">
        <v>54</v>
      </c>
      <c r="H136" s="48" t="s">
        <v>54</v>
      </c>
      <c r="I136" s="74"/>
    </row>
    <row r="137" spans="2:9" s="37" customFormat="1" ht="14.25" customHeight="1" x14ac:dyDescent="0.2">
      <c r="B137" s="54">
        <v>44324</v>
      </c>
      <c r="C137" s="28" t="s">
        <v>53</v>
      </c>
      <c r="D137" s="31" t="s">
        <v>54</v>
      </c>
      <c r="E137" s="48" t="s">
        <v>54</v>
      </c>
      <c r="F137" s="48" t="s">
        <v>54</v>
      </c>
      <c r="G137" s="48" t="s">
        <v>54</v>
      </c>
      <c r="H137" s="48" t="s">
        <v>54</v>
      </c>
      <c r="I137" s="74"/>
    </row>
    <row r="138" spans="2:9" s="37" customFormat="1" ht="55.5" customHeight="1" x14ac:dyDescent="0.2">
      <c r="B138" s="54">
        <v>44325</v>
      </c>
      <c r="C138" s="28" t="s">
        <v>57</v>
      </c>
      <c r="D138" s="31">
        <v>-27096</v>
      </c>
      <c r="E138" s="48">
        <v>-610421.14</v>
      </c>
      <c r="F138" s="48">
        <v>22.528090493061708</v>
      </c>
      <c r="G138" s="48">
        <v>22</v>
      </c>
      <c r="H138" s="48">
        <v>22.89</v>
      </c>
      <c r="I138" s="74" t="s">
        <v>56</v>
      </c>
    </row>
    <row r="139" spans="2:9" s="37" customFormat="1" ht="55.5" customHeight="1" x14ac:dyDescent="0.2">
      <c r="B139" s="54">
        <v>44326</v>
      </c>
      <c r="C139" s="28" t="s">
        <v>57</v>
      </c>
      <c r="D139" s="31">
        <v>-110292</v>
      </c>
      <c r="E139" s="48">
        <v>-2529713.21</v>
      </c>
      <c r="F139" s="48">
        <v>22.936506818264245</v>
      </c>
      <c r="G139" s="48">
        <v>22.85</v>
      </c>
      <c r="H139" s="48">
        <v>23.25</v>
      </c>
      <c r="I139" s="74" t="s">
        <v>56</v>
      </c>
    </row>
    <row r="140" spans="2:9" s="37" customFormat="1" ht="14.25" customHeight="1" x14ac:dyDescent="0.2">
      <c r="B140" s="54">
        <v>44327</v>
      </c>
      <c r="C140" s="28" t="s">
        <v>53</v>
      </c>
      <c r="D140" s="31" t="s">
        <v>54</v>
      </c>
      <c r="E140" s="48" t="s">
        <v>54</v>
      </c>
      <c r="F140" s="48" t="s">
        <v>54</v>
      </c>
      <c r="G140" s="48" t="s">
        <v>54</v>
      </c>
      <c r="H140" s="48" t="s">
        <v>54</v>
      </c>
      <c r="I140" s="74"/>
    </row>
    <row r="141" spans="2:9" s="37" customFormat="1" ht="14.25" customHeight="1" x14ac:dyDescent="0.2">
      <c r="B141" s="54">
        <v>44328</v>
      </c>
      <c r="C141" s="28" t="s">
        <v>53</v>
      </c>
      <c r="D141" s="31" t="s">
        <v>54</v>
      </c>
      <c r="E141" s="48" t="s">
        <v>54</v>
      </c>
      <c r="F141" s="48" t="s">
        <v>54</v>
      </c>
      <c r="G141" s="48" t="s">
        <v>54</v>
      </c>
      <c r="H141" s="48" t="s">
        <v>54</v>
      </c>
      <c r="I141" s="74"/>
    </row>
    <row r="142" spans="2:9" s="37" customFormat="1" ht="14.25" customHeight="1" x14ac:dyDescent="0.2">
      <c r="B142" s="54">
        <v>44329</v>
      </c>
      <c r="C142" s="28" t="s">
        <v>53</v>
      </c>
      <c r="D142" s="31" t="s">
        <v>54</v>
      </c>
      <c r="E142" s="48" t="s">
        <v>54</v>
      </c>
      <c r="F142" s="48" t="s">
        <v>54</v>
      </c>
      <c r="G142" s="48" t="s">
        <v>54</v>
      </c>
      <c r="H142" s="48" t="s">
        <v>54</v>
      </c>
      <c r="I142" s="74"/>
    </row>
    <row r="143" spans="2:9" s="37" customFormat="1" ht="14.25" customHeight="1" x14ac:dyDescent="0.2">
      <c r="B143" s="54">
        <v>44330</v>
      </c>
      <c r="C143" s="28" t="s">
        <v>53</v>
      </c>
      <c r="D143" s="31" t="s">
        <v>54</v>
      </c>
      <c r="E143" s="48" t="s">
        <v>54</v>
      </c>
      <c r="F143" s="48" t="s">
        <v>54</v>
      </c>
      <c r="G143" s="48" t="s">
        <v>54</v>
      </c>
      <c r="H143" s="48" t="s">
        <v>54</v>
      </c>
      <c r="I143" s="74"/>
    </row>
    <row r="144" spans="2:9" s="37" customFormat="1" ht="14.25" customHeight="1" x14ac:dyDescent="0.2">
      <c r="B144" s="54">
        <v>44331</v>
      </c>
      <c r="C144" s="28" t="s">
        <v>53</v>
      </c>
      <c r="D144" s="31" t="s">
        <v>54</v>
      </c>
      <c r="E144" s="48" t="s">
        <v>54</v>
      </c>
      <c r="F144" s="48" t="s">
        <v>54</v>
      </c>
      <c r="G144" s="48" t="s">
        <v>54</v>
      </c>
      <c r="H144" s="48" t="s">
        <v>54</v>
      </c>
      <c r="I144" s="74"/>
    </row>
    <row r="145" spans="2:9" s="37" customFormat="1" ht="14.25" customHeight="1" x14ac:dyDescent="0.2">
      <c r="B145" s="54">
        <v>44332</v>
      </c>
      <c r="C145" s="28" t="s">
        <v>53</v>
      </c>
      <c r="D145" s="31" t="s">
        <v>54</v>
      </c>
      <c r="E145" s="48" t="s">
        <v>54</v>
      </c>
      <c r="F145" s="48" t="s">
        <v>54</v>
      </c>
      <c r="G145" s="48" t="s">
        <v>54</v>
      </c>
      <c r="H145" s="48" t="s">
        <v>54</v>
      </c>
      <c r="I145" s="74"/>
    </row>
    <row r="146" spans="2:9" s="37" customFormat="1" ht="14.25" customHeight="1" x14ac:dyDescent="0.2">
      <c r="B146" s="54">
        <v>44333</v>
      </c>
      <c r="C146" s="28" t="s">
        <v>53</v>
      </c>
      <c r="D146" s="31" t="s">
        <v>54</v>
      </c>
      <c r="E146" s="48" t="s">
        <v>54</v>
      </c>
      <c r="F146" s="48" t="s">
        <v>54</v>
      </c>
      <c r="G146" s="48" t="s">
        <v>54</v>
      </c>
      <c r="H146" s="48" t="s">
        <v>54</v>
      </c>
      <c r="I146" s="74"/>
    </row>
    <row r="147" spans="2:9" s="37" customFormat="1" ht="14.25" customHeight="1" x14ac:dyDescent="0.2">
      <c r="B147" s="54">
        <v>44334</v>
      </c>
      <c r="C147" s="28" t="s">
        <v>53</v>
      </c>
      <c r="D147" s="31" t="s">
        <v>54</v>
      </c>
      <c r="E147" s="48" t="s">
        <v>54</v>
      </c>
      <c r="F147" s="48" t="s">
        <v>54</v>
      </c>
      <c r="G147" s="48" t="s">
        <v>54</v>
      </c>
      <c r="H147" s="48" t="s">
        <v>54</v>
      </c>
      <c r="I147" s="74"/>
    </row>
    <row r="148" spans="2:9" s="37" customFormat="1" ht="14.25" customHeight="1" x14ac:dyDescent="0.2">
      <c r="B148" s="54">
        <v>44335</v>
      </c>
      <c r="C148" s="28" t="s">
        <v>53</v>
      </c>
      <c r="D148" s="31" t="s">
        <v>54</v>
      </c>
      <c r="E148" s="48" t="s">
        <v>54</v>
      </c>
      <c r="F148" s="48" t="s">
        <v>54</v>
      </c>
      <c r="G148" s="48" t="s">
        <v>54</v>
      </c>
      <c r="H148" s="48" t="s">
        <v>54</v>
      </c>
      <c r="I148" s="74"/>
    </row>
    <row r="149" spans="2:9" s="37" customFormat="1" ht="14.25" customHeight="1" x14ac:dyDescent="0.2">
      <c r="B149" s="54">
        <v>44336</v>
      </c>
      <c r="C149" s="28" t="s">
        <v>53</v>
      </c>
      <c r="D149" s="31" t="s">
        <v>54</v>
      </c>
      <c r="E149" s="48" t="s">
        <v>54</v>
      </c>
      <c r="F149" s="48" t="s">
        <v>54</v>
      </c>
      <c r="G149" s="48" t="s">
        <v>54</v>
      </c>
      <c r="H149" s="48" t="s">
        <v>54</v>
      </c>
      <c r="I149" s="74"/>
    </row>
    <row r="150" spans="2:9" s="37" customFormat="1" ht="55.5" customHeight="1" x14ac:dyDescent="0.2">
      <c r="B150" s="54">
        <v>44337</v>
      </c>
      <c r="C150" s="28" t="s">
        <v>57</v>
      </c>
      <c r="D150" s="31">
        <v>-47000</v>
      </c>
      <c r="E150" s="48">
        <v>-1114730.0900000001</v>
      </c>
      <c r="F150" s="48">
        <v>23.717661489361713</v>
      </c>
      <c r="G150" s="48">
        <v>23.63</v>
      </c>
      <c r="H150" s="48">
        <v>24.5</v>
      </c>
      <c r="I150" s="74" t="s">
        <v>56</v>
      </c>
    </row>
    <row r="151" spans="2:9" s="37" customFormat="1" ht="14.25" customHeight="1" x14ac:dyDescent="0.2">
      <c r="B151" s="54">
        <v>44338</v>
      </c>
      <c r="C151" s="28" t="s">
        <v>53</v>
      </c>
      <c r="D151" s="31" t="s">
        <v>54</v>
      </c>
      <c r="E151" s="48" t="s">
        <v>54</v>
      </c>
      <c r="F151" s="48" t="s">
        <v>54</v>
      </c>
      <c r="G151" s="48" t="s">
        <v>54</v>
      </c>
      <c r="H151" s="48" t="s">
        <v>54</v>
      </c>
      <c r="I151" s="74"/>
    </row>
    <row r="152" spans="2:9" s="37" customFormat="1" ht="14.25" customHeight="1" x14ac:dyDescent="0.2">
      <c r="B152" s="54">
        <v>44339</v>
      </c>
      <c r="C152" s="28" t="s">
        <v>53</v>
      </c>
      <c r="D152" s="31" t="s">
        <v>54</v>
      </c>
      <c r="E152" s="48" t="s">
        <v>54</v>
      </c>
      <c r="F152" s="48" t="s">
        <v>54</v>
      </c>
      <c r="G152" s="48" t="s">
        <v>54</v>
      </c>
      <c r="H152" s="48" t="s">
        <v>54</v>
      </c>
      <c r="I152" s="74"/>
    </row>
    <row r="153" spans="2:9" s="37" customFormat="1" ht="55.5" customHeight="1" x14ac:dyDescent="0.2">
      <c r="B153" s="54">
        <v>44340</v>
      </c>
      <c r="C153" s="28" t="s">
        <v>57</v>
      </c>
      <c r="D153" s="31">
        <v>-8525</v>
      </c>
      <c r="E153" s="48">
        <v>-198296.5</v>
      </c>
      <c r="F153" s="48">
        <v>23.260586510263931</v>
      </c>
      <c r="G153" s="48">
        <v>23.25</v>
      </c>
      <c r="H153" s="48">
        <v>23.3</v>
      </c>
      <c r="I153" s="74" t="s">
        <v>56</v>
      </c>
    </row>
    <row r="154" spans="2:9" s="37" customFormat="1" ht="14.25" customHeight="1" x14ac:dyDescent="0.2">
      <c r="B154" s="54">
        <v>44341</v>
      </c>
      <c r="C154" s="28" t="s">
        <v>53</v>
      </c>
      <c r="D154" s="31" t="s">
        <v>54</v>
      </c>
      <c r="E154" s="48" t="s">
        <v>54</v>
      </c>
      <c r="F154" s="48" t="s">
        <v>54</v>
      </c>
      <c r="G154" s="48" t="s">
        <v>54</v>
      </c>
      <c r="H154" s="48" t="s">
        <v>54</v>
      </c>
      <c r="I154" s="74"/>
    </row>
    <row r="155" spans="2:9" s="37" customFormat="1" ht="14.25" customHeight="1" x14ac:dyDescent="0.2">
      <c r="B155" s="54">
        <v>44342</v>
      </c>
      <c r="C155" s="28" t="s">
        <v>53</v>
      </c>
      <c r="D155" s="31" t="s">
        <v>54</v>
      </c>
      <c r="E155" s="48" t="s">
        <v>54</v>
      </c>
      <c r="F155" s="48" t="s">
        <v>54</v>
      </c>
      <c r="G155" s="48" t="s">
        <v>54</v>
      </c>
      <c r="H155" s="48" t="s">
        <v>54</v>
      </c>
      <c r="I155" s="74"/>
    </row>
    <row r="156" spans="2:9" s="37" customFormat="1" ht="14.25" customHeight="1" x14ac:dyDescent="0.2">
      <c r="B156" s="54">
        <v>44343</v>
      </c>
      <c r="C156" s="28" t="s">
        <v>53</v>
      </c>
      <c r="D156" s="31" t="s">
        <v>54</v>
      </c>
      <c r="E156" s="48" t="s">
        <v>54</v>
      </c>
      <c r="F156" s="48" t="s">
        <v>54</v>
      </c>
      <c r="G156" s="48" t="s">
        <v>54</v>
      </c>
      <c r="H156" s="48" t="s">
        <v>54</v>
      </c>
      <c r="I156" s="74"/>
    </row>
    <row r="157" spans="2:9" s="37" customFormat="1" ht="14.25" customHeight="1" x14ac:dyDescent="0.2">
      <c r="B157" s="54">
        <v>44344</v>
      </c>
      <c r="C157" s="28" t="s">
        <v>53</v>
      </c>
      <c r="D157" s="31" t="s">
        <v>54</v>
      </c>
      <c r="E157" s="48" t="s">
        <v>54</v>
      </c>
      <c r="F157" s="48" t="s">
        <v>54</v>
      </c>
      <c r="G157" s="48" t="s">
        <v>54</v>
      </c>
      <c r="H157" s="48" t="s">
        <v>54</v>
      </c>
      <c r="I157" s="74"/>
    </row>
    <row r="158" spans="2:9" s="37" customFormat="1" ht="14.25" customHeight="1" x14ac:dyDescent="0.2">
      <c r="B158" s="54">
        <v>44345</v>
      </c>
      <c r="C158" s="28" t="s">
        <v>53</v>
      </c>
      <c r="D158" s="31" t="s">
        <v>54</v>
      </c>
      <c r="E158" s="48" t="s">
        <v>54</v>
      </c>
      <c r="F158" s="48" t="s">
        <v>54</v>
      </c>
      <c r="G158" s="48" t="s">
        <v>54</v>
      </c>
      <c r="H158" s="48" t="s">
        <v>54</v>
      </c>
      <c r="I158" s="74"/>
    </row>
    <row r="159" spans="2:9" s="37" customFormat="1" ht="14.25" customHeight="1" x14ac:dyDescent="0.2">
      <c r="B159" s="54">
        <v>44346</v>
      </c>
      <c r="C159" s="28" t="s">
        <v>53</v>
      </c>
      <c r="D159" s="31" t="s">
        <v>54</v>
      </c>
      <c r="E159" s="48" t="s">
        <v>54</v>
      </c>
      <c r="F159" s="48" t="s">
        <v>54</v>
      </c>
      <c r="G159" s="48" t="s">
        <v>54</v>
      </c>
      <c r="H159" s="48" t="s">
        <v>54</v>
      </c>
      <c r="I159" s="74"/>
    </row>
    <row r="160" spans="2:9" s="37" customFormat="1" ht="14.25" customHeight="1" x14ac:dyDescent="0.2">
      <c r="B160" s="54">
        <v>44347</v>
      </c>
      <c r="C160" s="28" t="s">
        <v>53</v>
      </c>
      <c r="D160" s="31" t="s">
        <v>54</v>
      </c>
      <c r="E160" s="48" t="s">
        <v>54</v>
      </c>
      <c r="F160" s="48" t="s">
        <v>54</v>
      </c>
      <c r="G160" s="48" t="s">
        <v>54</v>
      </c>
      <c r="H160" s="48" t="s">
        <v>54</v>
      </c>
      <c r="I160" s="74"/>
    </row>
    <row r="161" spans="2:9" s="37" customFormat="1" ht="55.5" customHeight="1" x14ac:dyDescent="0.2">
      <c r="B161" s="54">
        <v>44348</v>
      </c>
      <c r="C161" s="28" t="s">
        <v>57</v>
      </c>
      <c r="D161" s="31">
        <v>-37087</v>
      </c>
      <c r="E161" s="48">
        <v>-947150.79</v>
      </c>
      <c r="F161" s="48">
        <v>25.538619731981548</v>
      </c>
      <c r="G161" s="48">
        <v>25.42</v>
      </c>
      <c r="H161" s="48">
        <v>25.85</v>
      </c>
      <c r="I161" s="74" t="s">
        <v>56</v>
      </c>
    </row>
    <row r="162" spans="2:9" s="37" customFormat="1" ht="14.25" customHeight="1" x14ac:dyDescent="0.2">
      <c r="B162" s="54">
        <v>44349</v>
      </c>
      <c r="C162" s="28" t="s">
        <v>53</v>
      </c>
      <c r="D162" s="31" t="s">
        <v>54</v>
      </c>
      <c r="E162" s="48" t="s">
        <v>54</v>
      </c>
      <c r="F162" s="48" t="s">
        <v>54</v>
      </c>
      <c r="G162" s="48" t="s">
        <v>54</v>
      </c>
      <c r="H162" s="48" t="s">
        <v>54</v>
      </c>
      <c r="I162" s="74"/>
    </row>
    <row r="163" spans="2:9" s="37" customFormat="1" ht="14.25" customHeight="1" x14ac:dyDescent="0.2">
      <c r="B163" s="54">
        <v>44350</v>
      </c>
      <c r="C163" s="28" t="s">
        <v>53</v>
      </c>
      <c r="D163" s="31" t="s">
        <v>54</v>
      </c>
      <c r="E163" s="48" t="s">
        <v>54</v>
      </c>
      <c r="F163" s="48" t="s">
        <v>54</v>
      </c>
      <c r="G163" s="48" t="s">
        <v>54</v>
      </c>
      <c r="H163" s="48" t="s">
        <v>54</v>
      </c>
      <c r="I163" s="74"/>
    </row>
    <row r="164" spans="2:9" s="37" customFormat="1" ht="14.25" customHeight="1" x14ac:dyDescent="0.2">
      <c r="B164" s="54">
        <v>44351</v>
      </c>
      <c r="C164" s="28" t="s">
        <v>53</v>
      </c>
      <c r="D164" s="31" t="s">
        <v>54</v>
      </c>
      <c r="E164" s="48" t="s">
        <v>54</v>
      </c>
      <c r="F164" s="48" t="s">
        <v>54</v>
      </c>
      <c r="G164" s="48" t="s">
        <v>54</v>
      </c>
      <c r="H164" s="48" t="s">
        <v>54</v>
      </c>
      <c r="I164" s="74"/>
    </row>
    <row r="165" spans="2:9" s="37" customFormat="1" ht="14.25" customHeight="1" x14ac:dyDescent="0.2">
      <c r="B165" s="54">
        <v>44352</v>
      </c>
      <c r="C165" s="28" t="s">
        <v>53</v>
      </c>
      <c r="D165" s="31" t="s">
        <v>54</v>
      </c>
      <c r="E165" s="48" t="s">
        <v>54</v>
      </c>
      <c r="F165" s="48" t="s">
        <v>54</v>
      </c>
      <c r="G165" s="48" t="s">
        <v>54</v>
      </c>
      <c r="H165" s="48" t="s">
        <v>54</v>
      </c>
      <c r="I165" s="74"/>
    </row>
    <row r="166" spans="2:9" s="37" customFormat="1" ht="14.25" customHeight="1" x14ac:dyDescent="0.2">
      <c r="B166" s="54">
        <v>44353</v>
      </c>
      <c r="C166" s="28" t="s">
        <v>53</v>
      </c>
      <c r="D166" s="31" t="s">
        <v>54</v>
      </c>
      <c r="E166" s="48" t="s">
        <v>54</v>
      </c>
      <c r="F166" s="48" t="s">
        <v>54</v>
      </c>
      <c r="G166" s="48" t="s">
        <v>54</v>
      </c>
      <c r="H166" s="48" t="s">
        <v>54</v>
      </c>
      <c r="I166" s="74"/>
    </row>
    <row r="167" spans="2:9" s="37" customFormat="1" ht="14.25" customHeight="1" x14ac:dyDescent="0.2">
      <c r="B167" s="54">
        <v>44354</v>
      </c>
      <c r="C167" s="28" t="s">
        <v>53</v>
      </c>
      <c r="D167" s="31" t="s">
        <v>54</v>
      </c>
      <c r="E167" s="48" t="s">
        <v>54</v>
      </c>
      <c r="F167" s="48" t="s">
        <v>54</v>
      </c>
      <c r="G167" s="48" t="s">
        <v>54</v>
      </c>
      <c r="H167" s="48" t="s">
        <v>54</v>
      </c>
      <c r="I167" s="74"/>
    </row>
    <row r="168" spans="2:9" s="37" customFormat="1" ht="14.25" customHeight="1" x14ac:dyDescent="0.2">
      <c r="B168" s="54">
        <v>44355</v>
      </c>
      <c r="C168" s="28" t="s">
        <v>53</v>
      </c>
      <c r="D168" s="31" t="s">
        <v>54</v>
      </c>
      <c r="E168" s="48" t="s">
        <v>54</v>
      </c>
      <c r="F168" s="48" t="s">
        <v>54</v>
      </c>
      <c r="G168" s="48" t="s">
        <v>54</v>
      </c>
      <c r="H168" s="48" t="s">
        <v>54</v>
      </c>
      <c r="I168" s="74"/>
    </row>
    <row r="169" spans="2:9" s="37" customFormat="1" ht="14.25" customHeight="1" x14ac:dyDescent="0.2">
      <c r="B169" s="54">
        <v>44356</v>
      </c>
      <c r="C169" s="28" t="s">
        <v>53</v>
      </c>
      <c r="D169" s="31" t="s">
        <v>54</v>
      </c>
      <c r="E169" s="48" t="s">
        <v>54</v>
      </c>
      <c r="F169" s="48" t="s">
        <v>54</v>
      </c>
      <c r="G169" s="48" t="s">
        <v>54</v>
      </c>
      <c r="H169" s="48" t="s">
        <v>54</v>
      </c>
      <c r="I169" s="74"/>
    </row>
    <row r="170" spans="2:9" s="37" customFormat="1" ht="14.25" customHeight="1" x14ac:dyDescent="0.2">
      <c r="B170" s="54">
        <v>44357</v>
      </c>
      <c r="C170" s="28" t="s">
        <v>53</v>
      </c>
      <c r="D170" s="31" t="s">
        <v>54</v>
      </c>
      <c r="E170" s="48" t="s">
        <v>54</v>
      </c>
      <c r="F170" s="48" t="s">
        <v>54</v>
      </c>
      <c r="G170" s="48" t="s">
        <v>54</v>
      </c>
      <c r="H170" s="48" t="s">
        <v>54</v>
      </c>
      <c r="I170" s="74"/>
    </row>
    <row r="171" spans="2:9" s="37" customFormat="1" ht="14.25" customHeight="1" x14ac:dyDescent="0.2">
      <c r="B171" s="54">
        <v>44358</v>
      </c>
      <c r="C171" s="28" t="s">
        <v>53</v>
      </c>
      <c r="D171" s="31" t="s">
        <v>54</v>
      </c>
      <c r="E171" s="48" t="s">
        <v>54</v>
      </c>
      <c r="F171" s="48" t="s">
        <v>54</v>
      </c>
      <c r="G171" s="48" t="s">
        <v>54</v>
      </c>
      <c r="H171" s="48" t="s">
        <v>54</v>
      </c>
      <c r="I171" s="74"/>
    </row>
    <row r="172" spans="2:9" s="37" customFormat="1" ht="14.25" customHeight="1" x14ac:dyDescent="0.2">
      <c r="B172" s="54">
        <v>44359</v>
      </c>
      <c r="C172" s="28" t="s">
        <v>53</v>
      </c>
      <c r="D172" s="31" t="s">
        <v>54</v>
      </c>
      <c r="E172" s="48" t="s">
        <v>54</v>
      </c>
      <c r="F172" s="48" t="s">
        <v>54</v>
      </c>
      <c r="G172" s="48" t="s">
        <v>54</v>
      </c>
      <c r="H172" s="48" t="s">
        <v>54</v>
      </c>
      <c r="I172" s="74"/>
    </row>
    <row r="173" spans="2:9" s="37" customFormat="1" ht="55.5" customHeight="1" x14ac:dyDescent="0.2">
      <c r="B173" s="54">
        <v>44360</v>
      </c>
      <c r="C173" s="28" t="s">
        <v>57</v>
      </c>
      <c r="D173" s="31">
        <v>-32000</v>
      </c>
      <c r="E173" s="48">
        <v>-855674.32</v>
      </c>
      <c r="F173" s="48">
        <v>26.74</v>
      </c>
      <c r="G173" s="48">
        <v>26.73</v>
      </c>
      <c r="H173" s="48">
        <v>26.79</v>
      </c>
      <c r="I173" s="74" t="s">
        <v>56</v>
      </c>
    </row>
    <row r="174" spans="2:9" s="37" customFormat="1" ht="14.25" customHeight="1" x14ac:dyDescent="0.2">
      <c r="B174" s="54">
        <v>44361</v>
      </c>
      <c r="C174" s="28" t="s">
        <v>53</v>
      </c>
      <c r="D174" s="31" t="s">
        <v>54</v>
      </c>
      <c r="E174" s="48" t="s">
        <v>54</v>
      </c>
      <c r="F174" s="48" t="s">
        <v>54</v>
      </c>
      <c r="G174" s="48" t="s">
        <v>54</v>
      </c>
      <c r="H174" s="48" t="s">
        <v>54</v>
      </c>
      <c r="I174" s="74"/>
    </row>
    <row r="175" spans="2:9" s="37" customFormat="1" ht="14.25" customHeight="1" x14ac:dyDescent="0.2">
      <c r="B175" s="54">
        <v>44362</v>
      </c>
      <c r="C175" s="28" t="s">
        <v>53</v>
      </c>
      <c r="D175" s="31" t="s">
        <v>54</v>
      </c>
      <c r="E175" s="48" t="s">
        <v>54</v>
      </c>
      <c r="F175" s="48" t="s">
        <v>54</v>
      </c>
      <c r="G175" s="48" t="s">
        <v>54</v>
      </c>
      <c r="H175" s="48" t="s">
        <v>54</v>
      </c>
      <c r="I175" s="74"/>
    </row>
    <row r="176" spans="2:9" s="37" customFormat="1" ht="14.25" customHeight="1" x14ac:dyDescent="0.2">
      <c r="B176" s="54">
        <v>44363</v>
      </c>
      <c r="C176" s="28" t="s">
        <v>53</v>
      </c>
      <c r="D176" s="31" t="s">
        <v>54</v>
      </c>
      <c r="E176" s="48" t="s">
        <v>54</v>
      </c>
      <c r="F176" s="48" t="s">
        <v>54</v>
      </c>
      <c r="G176" s="48" t="s">
        <v>54</v>
      </c>
      <c r="H176" s="48" t="s">
        <v>54</v>
      </c>
      <c r="I176" s="74"/>
    </row>
    <row r="177" spans="2:9" s="37" customFormat="1" ht="14.25" customHeight="1" x14ac:dyDescent="0.2">
      <c r="B177" s="54">
        <v>44364</v>
      </c>
      <c r="C177" s="28" t="s">
        <v>53</v>
      </c>
      <c r="D177" s="31" t="s">
        <v>54</v>
      </c>
      <c r="E177" s="48" t="s">
        <v>54</v>
      </c>
      <c r="F177" s="48" t="s">
        <v>54</v>
      </c>
      <c r="G177" s="48" t="s">
        <v>54</v>
      </c>
      <c r="H177" s="48" t="s">
        <v>54</v>
      </c>
      <c r="I177" s="74"/>
    </row>
    <row r="178" spans="2:9" s="37" customFormat="1" ht="14.25" customHeight="1" x14ac:dyDescent="0.2">
      <c r="B178" s="54">
        <v>44365</v>
      </c>
      <c r="C178" s="28" t="s">
        <v>53</v>
      </c>
      <c r="D178" s="31" t="s">
        <v>54</v>
      </c>
      <c r="E178" s="48" t="s">
        <v>54</v>
      </c>
      <c r="F178" s="48" t="s">
        <v>54</v>
      </c>
      <c r="G178" s="48" t="s">
        <v>54</v>
      </c>
      <c r="H178" s="48" t="s">
        <v>54</v>
      </c>
      <c r="I178" s="74"/>
    </row>
    <row r="179" spans="2:9" s="37" customFormat="1" ht="14.25" customHeight="1" x14ac:dyDescent="0.2">
      <c r="B179" s="54">
        <v>44366</v>
      </c>
      <c r="C179" s="28" t="s">
        <v>53</v>
      </c>
      <c r="D179" s="31" t="s">
        <v>54</v>
      </c>
      <c r="E179" s="48" t="s">
        <v>54</v>
      </c>
      <c r="F179" s="48" t="s">
        <v>54</v>
      </c>
      <c r="G179" s="48" t="s">
        <v>54</v>
      </c>
      <c r="H179" s="48" t="s">
        <v>54</v>
      </c>
      <c r="I179" s="74"/>
    </row>
    <row r="180" spans="2:9" s="37" customFormat="1" ht="14.25" customHeight="1" x14ac:dyDescent="0.2">
      <c r="B180" s="54">
        <v>44367</v>
      </c>
      <c r="C180" s="28" t="s">
        <v>53</v>
      </c>
      <c r="D180" s="31" t="s">
        <v>54</v>
      </c>
      <c r="E180" s="48" t="s">
        <v>54</v>
      </c>
      <c r="F180" s="48" t="s">
        <v>54</v>
      </c>
      <c r="G180" s="48" t="s">
        <v>54</v>
      </c>
      <c r="H180" s="48" t="s">
        <v>54</v>
      </c>
      <c r="I180" s="74"/>
    </row>
    <row r="181" spans="2:9" s="37" customFormat="1" ht="14.25" customHeight="1" x14ac:dyDescent="0.2">
      <c r="B181" s="54">
        <v>44368</v>
      </c>
      <c r="C181" s="28" t="s">
        <v>53</v>
      </c>
      <c r="D181" s="31" t="s">
        <v>54</v>
      </c>
      <c r="E181" s="48" t="s">
        <v>54</v>
      </c>
      <c r="F181" s="48" t="s">
        <v>54</v>
      </c>
      <c r="G181" s="48" t="s">
        <v>54</v>
      </c>
      <c r="H181" s="48" t="s">
        <v>54</v>
      </c>
      <c r="I181" s="74"/>
    </row>
    <row r="182" spans="2:9" s="37" customFormat="1" ht="14.25" customHeight="1" x14ac:dyDescent="0.2">
      <c r="B182" s="54">
        <v>44369</v>
      </c>
      <c r="C182" s="28" t="s">
        <v>53</v>
      </c>
      <c r="D182" s="31" t="s">
        <v>54</v>
      </c>
      <c r="E182" s="48" t="s">
        <v>54</v>
      </c>
      <c r="F182" s="48" t="s">
        <v>54</v>
      </c>
      <c r="G182" s="48" t="s">
        <v>54</v>
      </c>
      <c r="H182" s="48" t="s">
        <v>54</v>
      </c>
      <c r="I182" s="74"/>
    </row>
    <row r="183" spans="2:9" s="37" customFormat="1" ht="14.25" customHeight="1" x14ac:dyDescent="0.2">
      <c r="B183" s="54">
        <v>44370</v>
      </c>
      <c r="C183" s="28" t="s">
        <v>53</v>
      </c>
      <c r="D183" s="31" t="s">
        <v>54</v>
      </c>
      <c r="E183" s="48" t="s">
        <v>54</v>
      </c>
      <c r="F183" s="48" t="s">
        <v>54</v>
      </c>
      <c r="G183" s="48" t="s">
        <v>54</v>
      </c>
      <c r="H183" s="48" t="s">
        <v>54</v>
      </c>
      <c r="I183" s="74"/>
    </row>
    <row r="184" spans="2:9" s="37" customFormat="1" ht="55.5" customHeight="1" x14ac:dyDescent="0.2">
      <c r="B184" s="54">
        <v>44371</v>
      </c>
      <c r="C184" s="28" t="s">
        <v>57</v>
      </c>
      <c r="D184" s="31">
        <v>-45000</v>
      </c>
      <c r="E184" s="48">
        <v>-1374722.3999999899</v>
      </c>
      <c r="F184" s="48">
        <v>30.549386666666546</v>
      </c>
      <c r="G184" s="48">
        <v>30.15</v>
      </c>
      <c r="H184" s="48">
        <v>30.94</v>
      </c>
      <c r="I184" s="74" t="s">
        <v>56</v>
      </c>
    </row>
    <row r="185" spans="2:9" s="37" customFormat="1" ht="14.25" customHeight="1" x14ac:dyDescent="0.2">
      <c r="B185" s="54">
        <v>44372</v>
      </c>
      <c r="C185" s="28" t="s">
        <v>53</v>
      </c>
      <c r="D185" s="31" t="s">
        <v>54</v>
      </c>
      <c r="E185" s="48" t="s">
        <v>54</v>
      </c>
      <c r="F185" s="48" t="s">
        <v>54</v>
      </c>
      <c r="G185" s="48" t="s">
        <v>54</v>
      </c>
      <c r="H185" s="48" t="s">
        <v>54</v>
      </c>
      <c r="I185" s="74"/>
    </row>
    <row r="186" spans="2:9" s="37" customFormat="1" ht="14.25" customHeight="1" x14ac:dyDescent="0.2">
      <c r="B186" s="54">
        <v>44373</v>
      </c>
      <c r="C186" s="28" t="s">
        <v>53</v>
      </c>
      <c r="D186" s="31" t="s">
        <v>54</v>
      </c>
      <c r="E186" s="48" t="s">
        <v>54</v>
      </c>
      <c r="F186" s="48" t="s">
        <v>54</v>
      </c>
      <c r="G186" s="48" t="s">
        <v>54</v>
      </c>
      <c r="H186" s="48" t="s">
        <v>54</v>
      </c>
      <c r="I186" s="74"/>
    </row>
    <row r="187" spans="2:9" s="37" customFormat="1" ht="14.25" customHeight="1" x14ac:dyDescent="0.2">
      <c r="B187" s="54">
        <v>44374</v>
      </c>
      <c r="C187" s="28" t="s">
        <v>53</v>
      </c>
      <c r="D187" s="31" t="s">
        <v>54</v>
      </c>
      <c r="E187" s="48" t="s">
        <v>54</v>
      </c>
      <c r="F187" s="48" t="s">
        <v>54</v>
      </c>
      <c r="G187" s="48" t="s">
        <v>54</v>
      </c>
      <c r="H187" s="48" t="s">
        <v>54</v>
      </c>
      <c r="I187" s="74"/>
    </row>
    <row r="188" spans="2:9" s="37" customFormat="1" ht="14.25" customHeight="1" x14ac:dyDescent="0.2">
      <c r="B188" s="54">
        <v>44375</v>
      </c>
      <c r="C188" s="28" t="s">
        <v>53</v>
      </c>
      <c r="D188" s="31" t="s">
        <v>54</v>
      </c>
      <c r="E188" s="48" t="s">
        <v>54</v>
      </c>
      <c r="F188" s="48" t="s">
        <v>54</v>
      </c>
      <c r="G188" s="48" t="s">
        <v>54</v>
      </c>
      <c r="H188" s="48" t="s">
        <v>54</v>
      </c>
      <c r="I188" s="74"/>
    </row>
    <row r="189" spans="2:9" s="37" customFormat="1" ht="14.25" customHeight="1" x14ac:dyDescent="0.2">
      <c r="B189" s="54">
        <v>44376</v>
      </c>
      <c r="C189" s="28" t="s">
        <v>53</v>
      </c>
      <c r="D189" s="31" t="s">
        <v>54</v>
      </c>
      <c r="E189" s="48" t="s">
        <v>54</v>
      </c>
      <c r="F189" s="48" t="s">
        <v>54</v>
      </c>
      <c r="G189" s="48" t="s">
        <v>54</v>
      </c>
      <c r="H189" s="48" t="s">
        <v>54</v>
      </c>
      <c r="I189" s="74"/>
    </row>
    <row r="190" spans="2:9" s="37" customFormat="1" ht="14.25" customHeight="1" x14ac:dyDescent="0.2">
      <c r="B190" s="54">
        <v>44377</v>
      </c>
      <c r="C190" s="28" t="s">
        <v>53</v>
      </c>
      <c r="D190" s="31" t="s">
        <v>54</v>
      </c>
      <c r="E190" s="48" t="s">
        <v>54</v>
      </c>
      <c r="F190" s="48" t="s">
        <v>54</v>
      </c>
      <c r="G190" s="48" t="s">
        <v>54</v>
      </c>
      <c r="H190" s="48" t="s">
        <v>54</v>
      </c>
      <c r="I190" s="74"/>
    </row>
    <row r="191" spans="2:9" s="37" customFormat="1" ht="14.25" customHeight="1" x14ac:dyDescent="0.2">
      <c r="B191" s="54">
        <v>44378</v>
      </c>
      <c r="C191" s="28" t="s">
        <v>53</v>
      </c>
      <c r="D191" s="31" t="s">
        <v>54</v>
      </c>
      <c r="E191" s="48" t="s">
        <v>54</v>
      </c>
      <c r="F191" s="48" t="s">
        <v>54</v>
      </c>
      <c r="G191" s="48" t="s">
        <v>54</v>
      </c>
      <c r="H191" s="48" t="s">
        <v>54</v>
      </c>
      <c r="I191" s="74"/>
    </row>
    <row r="192" spans="2:9" s="37" customFormat="1" ht="14.25" customHeight="1" x14ac:dyDescent="0.2">
      <c r="B192" s="54">
        <v>44379</v>
      </c>
      <c r="C192" s="28" t="s">
        <v>53</v>
      </c>
      <c r="D192" s="31" t="s">
        <v>54</v>
      </c>
      <c r="E192" s="48" t="s">
        <v>54</v>
      </c>
      <c r="F192" s="48" t="s">
        <v>54</v>
      </c>
      <c r="G192" s="48" t="s">
        <v>54</v>
      </c>
      <c r="H192" s="48" t="s">
        <v>54</v>
      </c>
      <c r="I192" s="74"/>
    </row>
    <row r="193" spans="2:9" s="37" customFormat="1" ht="14.25" customHeight="1" x14ac:dyDescent="0.2">
      <c r="B193" s="54">
        <v>44380</v>
      </c>
      <c r="C193" s="28" t="s">
        <v>53</v>
      </c>
      <c r="D193" s="31" t="s">
        <v>54</v>
      </c>
      <c r="E193" s="48" t="s">
        <v>54</v>
      </c>
      <c r="F193" s="48" t="s">
        <v>54</v>
      </c>
      <c r="G193" s="48" t="s">
        <v>54</v>
      </c>
      <c r="H193" s="48" t="s">
        <v>54</v>
      </c>
      <c r="I193" s="74"/>
    </row>
    <row r="194" spans="2:9" s="37" customFormat="1" ht="14.25" customHeight="1" x14ac:dyDescent="0.2">
      <c r="B194" s="54">
        <v>44381</v>
      </c>
      <c r="C194" s="28" t="s">
        <v>53</v>
      </c>
      <c r="D194" s="31" t="s">
        <v>54</v>
      </c>
      <c r="E194" s="48" t="s">
        <v>54</v>
      </c>
      <c r="F194" s="48" t="s">
        <v>54</v>
      </c>
      <c r="G194" s="48" t="s">
        <v>54</v>
      </c>
      <c r="H194" s="48" t="s">
        <v>54</v>
      </c>
      <c r="I194" s="74"/>
    </row>
    <row r="195" spans="2:9" s="37" customFormat="1" ht="14.25" customHeight="1" x14ac:dyDescent="0.2">
      <c r="B195" s="54">
        <v>44382</v>
      </c>
      <c r="C195" s="28" t="s">
        <v>53</v>
      </c>
      <c r="D195" s="31" t="s">
        <v>54</v>
      </c>
      <c r="E195" s="48" t="s">
        <v>54</v>
      </c>
      <c r="F195" s="48" t="s">
        <v>54</v>
      </c>
      <c r="G195" s="48" t="s">
        <v>54</v>
      </c>
      <c r="H195" s="48" t="s">
        <v>54</v>
      </c>
      <c r="I195" s="74"/>
    </row>
    <row r="196" spans="2:9" s="37" customFormat="1" ht="14.25" customHeight="1" x14ac:dyDescent="0.2">
      <c r="B196" s="54">
        <v>44383</v>
      </c>
      <c r="C196" s="28" t="s">
        <v>53</v>
      </c>
      <c r="D196" s="31" t="s">
        <v>54</v>
      </c>
      <c r="E196" s="48" t="s">
        <v>54</v>
      </c>
      <c r="F196" s="48" t="s">
        <v>54</v>
      </c>
      <c r="G196" s="48" t="s">
        <v>54</v>
      </c>
      <c r="H196" s="48" t="s">
        <v>54</v>
      </c>
      <c r="I196" s="74"/>
    </row>
    <row r="197" spans="2:9" s="37" customFormat="1" ht="14.25" customHeight="1" x14ac:dyDescent="0.2">
      <c r="B197" s="54">
        <v>44384</v>
      </c>
      <c r="C197" s="28" t="s">
        <v>53</v>
      </c>
      <c r="D197" s="31" t="s">
        <v>54</v>
      </c>
      <c r="E197" s="48" t="s">
        <v>54</v>
      </c>
      <c r="F197" s="48" t="s">
        <v>54</v>
      </c>
      <c r="G197" s="48" t="s">
        <v>54</v>
      </c>
      <c r="H197" s="48" t="s">
        <v>54</v>
      </c>
      <c r="I197" s="74"/>
    </row>
    <row r="198" spans="2:9" s="37" customFormat="1" ht="14.25" customHeight="1" x14ac:dyDescent="0.2">
      <c r="B198" s="54">
        <v>44385</v>
      </c>
      <c r="C198" s="28" t="s">
        <v>53</v>
      </c>
      <c r="D198" s="31" t="s">
        <v>54</v>
      </c>
      <c r="E198" s="48" t="s">
        <v>54</v>
      </c>
      <c r="F198" s="48" t="s">
        <v>54</v>
      </c>
      <c r="G198" s="48" t="s">
        <v>54</v>
      </c>
      <c r="H198" s="48" t="s">
        <v>54</v>
      </c>
      <c r="I198" s="74"/>
    </row>
    <row r="199" spans="2:9" s="37" customFormat="1" ht="14.25" customHeight="1" x14ac:dyDescent="0.2">
      <c r="B199" s="54">
        <v>44386</v>
      </c>
      <c r="C199" s="28" t="s">
        <v>53</v>
      </c>
      <c r="D199" s="31" t="s">
        <v>54</v>
      </c>
      <c r="E199" s="48" t="s">
        <v>54</v>
      </c>
      <c r="F199" s="48" t="s">
        <v>54</v>
      </c>
      <c r="G199" s="48" t="s">
        <v>54</v>
      </c>
      <c r="H199" s="48" t="s">
        <v>54</v>
      </c>
      <c r="I199" s="74"/>
    </row>
    <row r="200" spans="2:9" s="37" customFormat="1" ht="55.5" customHeight="1" x14ac:dyDescent="0.2">
      <c r="B200" s="54">
        <v>44387</v>
      </c>
      <c r="C200" s="28" t="s">
        <v>55</v>
      </c>
      <c r="D200" s="31">
        <v>20470</v>
      </c>
      <c r="E200" s="48">
        <v>761554.54</v>
      </c>
      <c r="F200" s="48">
        <v>37.203446018563753</v>
      </c>
      <c r="G200" s="48">
        <v>37.06</v>
      </c>
      <c r="H200" s="48">
        <v>37.5</v>
      </c>
      <c r="I200" s="74" t="s">
        <v>56</v>
      </c>
    </row>
    <row r="201" spans="2:9" s="37" customFormat="1" ht="55.5" customHeight="1" x14ac:dyDescent="0.2">
      <c r="B201" s="54">
        <v>44388</v>
      </c>
      <c r="C201" s="28" t="s">
        <v>55</v>
      </c>
      <c r="D201" s="31">
        <v>21000</v>
      </c>
      <c r="E201" s="48">
        <v>774780.65</v>
      </c>
      <c r="F201" s="48">
        <v>36.894316666666668</v>
      </c>
      <c r="G201" s="48">
        <v>36.450000000000003</v>
      </c>
      <c r="H201" s="48">
        <v>37.15</v>
      </c>
      <c r="I201" s="74" t="s">
        <v>56</v>
      </c>
    </row>
    <row r="202" spans="2:9" s="37" customFormat="1" ht="14.25" customHeight="1" x14ac:dyDescent="0.2">
      <c r="B202" s="54">
        <v>44389</v>
      </c>
      <c r="C202" s="28" t="s">
        <v>53</v>
      </c>
      <c r="D202" s="31" t="s">
        <v>54</v>
      </c>
      <c r="E202" s="48" t="s">
        <v>54</v>
      </c>
      <c r="F202" s="48" t="s">
        <v>54</v>
      </c>
      <c r="G202" s="48" t="s">
        <v>54</v>
      </c>
      <c r="H202" s="48" t="s">
        <v>54</v>
      </c>
      <c r="I202" s="74"/>
    </row>
    <row r="203" spans="2:9" s="37" customFormat="1" ht="14.25" customHeight="1" x14ac:dyDescent="0.2">
      <c r="B203" s="54">
        <v>44390</v>
      </c>
      <c r="C203" s="28" t="s">
        <v>53</v>
      </c>
      <c r="D203" s="31" t="s">
        <v>54</v>
      </c>
      <c r="E203" s="48" t="s">
        <v>54</v>
      </c>
      <c r="F203" s="48" t="s">
        <v>54</v>
      </c>
      <c r="G203" s="48" t="s">
        <v>54</v>
      </c>
      <c r="H203" s="48" t="s">
        <v>54</v>
      </c>
      <c r="I203" s="74"/>
    </row>
    <row r="204" spans="2:9" s="37" customFormat="1" ht="14.25" customHeight="1" x14ac:dyDescent="0.2">
      <c r="B204" s="54">
        <v>44391</v>
      </c>
      <c r="C204" s="28" t="s">
        <v>53</v>
      </c>
      <c r="D204" s="31" t="s">
        <v>54</v>
      </c>
      <c r="E204" s="48" t="s">
        <v>54</v>
      </c>
      <c r="F204" s="48" t="s">
        <v>54</v>
      </c>
      <c r="G204" s="48" t="s">
        <v>54</v>
      </c>
      <c r="H204" s="48" t="s">
        <v>54</v>
      </c>
      <c r="I204" s="74"/>
    </row>
    <row r="205" spans="2:9" s="37" customFormat="1" ht="14.25" customHeight="1" x14ac:dyDescent="0.2">
      <c r="B205" s="54">
        <v>44392</v>
      </c>
      <c r="C205" s="28" t="s">
        <v>53</v>
      </c>
      <c r="D205" s="31" t="s">
        <v>54</v>
      </c>
      <c r="E205" s="48" t="s">
        <v>54</v>
      </c>
      <c r="F205" s="48" t="s">
        <v>54</v>
      </c>
      <c r="G205" s="48" t="s">
        <v>54</v>
      </c>
      <c r="H205" s="48" t="s">
        <v>54</v>
      </c>
      <c r="I205" s="74"/>
    </row>
    <row r="206" spans="2:9" s="37" customFormat="1" ht="14.25" customHeight="1" x14ac:dyDescent="0.2">
      <c r="B206" s="54">
        <v>44393</v>
      </c>
      <c r="C206" s="28" t="s">
        <v>53</v>
      </c>
      <c r="D206" s="31" t="s">
        <v>54</v>
      </c>
      <c r="E206" s="48" t="s">
        <v>54</v>
      </c>
      <c r="F206" s="48" t="s">
        <v>54</v>
      </c>
      <c r="G206" s="48" t="s">
        <v>54</v>
      </c>
      <c r="H206" s="48" t="s">
        <v>54</v>
      </c>
      <c r="I206" s="74"/>
    </row>
    <row r="207" spans="2:9" s="37" customFormat="1" ht="14.25" customHeight="1" x14ac:dyDescent="0.2">
      <c r="B207" s="54">
        <v>44394</v>
      </c>
      <c r="C207" s="28" t="s">
        <v>53</v>
      </c>
      <c r="D207" s="31" t="s">
        <v>54</v>
      </c>
      <c r="E207" s="48" t="s">
        <v>54</v>
      </c>
      <c r="F207" s="48" t="s">
        <v>54</v>
      </c>
      <c r="G207" s="48" t="s">
        <v>54</v>
      </c>
      <c r="H207" s="48" t="s">
        <v>54</v>
      </c>
      <c r="I207" s="74"/>
    </row>
    <row r="208" spans="2:9" s="37" customFormat="1" ht="14.25" customHeight="1" x14ac:dyDescent="0.2">
      <c r="B208" s="54">
        <v>44395</v>
      </c>
      <c r="C208" s="28" t="s">
        <v>53</v>
      </c>
      <c r="D208" s="31" t="s">
        <v>54</v>
      </c>
      <c r="E208" s="48" t="s">
        <v>54</v>
      </c>
      <c r="F208" s="48" t="s">
        <v>54</v>
      </c>
      <c r="G208" s="48" t="s">
        <v>54</v>
      </c>
      <c r="H208" s="48" t="s">
        <v>54</v>
      </c>
      <c r="I208" s="74"/>
    </row>
    <row r="209" spans="2:9" s="37" customFormat="1" ht="14.25" customHeight="1" x14ac:dyDescent="0.2">
      <c r="B209" s="54">
        <v>44396</v>
      </c>
      <c r="C209" s="28" t="s">
        <v>53</v>
      </c>
      <c r="D209" s="31" t="s">
        <v>54</v>
      </c>
      <c r="E209" s="48" t="s">
        <v>54</v>
      </c>
      <c r="F209" s="48" t="s">
        <v>54</v>
      </c>
      <c r="G209" s="48" t="s">
        <v>54</v>
      </c>
      <c r="H209" s="48" t="s">
        <v>54</v>
      </c>
      <c r="I209" s="74"/>
    </row>
    <row r="210" spans="2:9" s="37" customFormat="1" ht="14.25" customHeight="1" x14ac:dyDescent="0.2">
      <c r="B210" s="54">
        <v>44397</v>
      </c>
      <c r="C210" s="28" t="s">
        <v>53</v>
      </c>
      <c r="D210" s="31" t="s">
        <v>54</v>
      </c>
      <c r="E210" s="48" t="s">
        <v>54</v>
      </c>
      <c r="F210" s="48" t="s">
        <v>54</v>
      </c>
      <c r="G210" s="48" t="s">
        <v>54</v>
      </c>
      <c r="H210" s="48" t="s">
        <v>54</v>
      </c>
      <c r="I210" s="74"/>
    </row>
    <row r="211" spans="2:9" s="37" customFormat="1" ht="14.25" customHeight="1" x14ac:dyDescent="0.2">
      <c r="B211" s="54">
        <v>44398</v>
      </c>
      <c r="C211" s="28" t="s">
        <v>53</v>
      </c>
      <c r="D211" s="31" t="s">
        <v>54</v>
      </c>
      <c r="E211" s="48" t="s">
        <v>54</v>
      </c>
      <c r="F211" s="48" t="s">
        <v>54</v>
      </c>
      <c r="G211" s="48" t="s">
        <v>54</v>
      </c>
      <c r="H211" s="48" t="s">
        <v>54</v>
      </c>
      <c r="I211" s="74"/>
    </row>
    <row r="212" spans="2:9" s="37" customFormat="1" ht="55.5" customHeight="1" x14ac:dyDescent="0.2">
      <c r="B212" s="54">
        <v>44399</v>
      </c>
      <c r="C212" s="28" t="s">
        <v>55</v>
      </c>
      <c r="D212" s="31">
        <v>18000</v>
      </c>
      <c r="E212" s="48">
        <v>683114.49</v>
      </c>
      <c r="F212" s="48">
        <v>37.950805000000003</v>
      </c>
      <c r="G212" s="48">
        <v>37.92</v>
      </c>
      <c r="H212" s="48">
        <v>38.049999999999997</v>
      </c>
      <c r="I212" s="74" t="s">
        <v>56</v>
      </c>
    </row>
    <row r="213" spans="2:9" s="37" customFormat="1" ht="14.25" customHeight="1" x14ac:dyDescent="0.2">
      <c r="B213" s="54">
        <v>44400</v>
      </c>
      <c r="C213" s="28" t="s">
        <v>53</v>
      </c>
      <c r="D213" s="31" t="s">
        <v>54</v>
      </c>
      <c r="E213" s="48" t="s">
        <v>54</v>
      </c>
      <c r="F213" s="48" t="s">
        <v>54</v>
      </c>
      <c r="G213" s="48" t="s">
        <v>54</v>
      </c>
      <c r="H213" s="48" t="s">
        <v>54</v>
      </c>
      <c r="I213" s="73"/>
    </row>
    <row r="214" spans="2:9" s="37" customFormat="1" ht="14.25" customHeight="1" x14ac:dyDescent="0.2">
      <c r="B214" s="54">
        <v>44401</v>
      </c>
      <c r="C214" s="28" t="s">
        <v>53</v>
      </c>
      <c r="D214" s="31" t="s">
        <v>54</v>
      </c>
      <c r="E214" s="48" t="s">
        <v>54</v>
      </c>
      <c r="F214" s="48" t="s">
        <v>54</v>
      </c>
      <c r="G214" s="48" t="s">
        <v>54</v>
      </c>
      <c r="H214" s="48" t="s">
        <v>54</v>
      </c>
      <c r="I214" s="74"/>
    </row>
    <row r="215" spans="2:9" s="37" customFormat="1" ht="14.25" customHeight="1" x14ac:dyDescent="0.2">
      <c r="B215" s="54">
        <v>44402</v>
      </c>
      <c r="C215" s="28" t="s">
        <v>53</v>
      </c>
      <c r="D215" s="31" t="s">
        <v>54</v>
      </c>
      <c r="E215" s="48" t="s">
        <v>54</v>
      </c>
      <c r="F215" s="48" t="s">
        <v>54</v>
      </c>
      <c r="G215" s="48" t="s">
        <v>54</v>
      </c>
      <c r="H215" s="48" t="s">
        <v>54</v>
      </c>
      <c r="I215" s="74"/>
    </row>
    <row r="216" spans="2:9" s="37" customFormat="1" ht="14.25" customHeight="1" x14ac:dyDescent="0.2">
      <c r="B216" s="54">
        <v>44403</v>
      </c>
      <c r="C216" s="28" t="s">
        <v>53</v>
      </c>
      <c r="D216" s="31" t="s">
        <v>54</v>
      </c>
      <c r="E216" s="48" t="s">
        <v>54</v>
      </c>
      <c r="F216" s="48" t="s">
        <v>54</v>
      </c>
      <c r="G216" s="48" t="s">
        <v>54</v>
      </c>
      <c r="H216" s="48" t="s">
        <v>54</v>
      </c>
      <c r="I216" s="74"/>
    </row>
    <row r="217" spans="2:9" s="37" customFormat="1" ht="14.25" customHeight="1" x14ac:dyDescent="0.2">
      <c r="B217" s="54">
        <v>44404</v>
      </c>
      <c r="C217" s="28" t="s">
        <v>53</v>
      </c>
      <c r="D217" s="31" t="s">
        <v>54</v>
      </c>
      <c r="E217" s="48" t="s">
        <v>54</v>
      </c>
      <c r="F217" s="48" t="s">
        <v>54</v>
      </c>
      <c r="G217" s="48" t="s">
        <v>54</v>
      </c>
      <c r="H217" s="48" t="s">
        <v>54</v>
      </c>
      <c r="I217" s="74"/>
    </row>
    <row r="218" spans="2:9" s="37" customFormat="1" ht="14.25" customHeight="1" x14ac:dyDescent="0.2">
      <c r="B218" s="54">
        <v>44405</v>
      </c>
      <c r="C218" s="28" t="s">
        <v>53</v>
      </c>
      <c r="D218" s="31" t="s">
        <v>54</v>
      </c>
      <c r="E218" s="48" t="s">
        <v>54</v>
      </c>
      <c r="F218" s="48" t="s">
        <v>54</v>
      </c>
      <c r="G218" s="48" t="s">
        <v>54</v>
      </c>
      <c r="H218" s="48" t="s">
        <v>54</v>
      </c>
      <c r="I218" s="74"/>
    </row>
    <row r="219" spans="2:9" s="37" customFormat="1" ht="14.25" customHeight="1" x14ac:dyDescent="0.2">
      <c r="B219" s="54">
        <v>44406</v>
      </c>
      <c r="C219" s="28" t="s">
        <v>53</v>
      </c>
      <c r="D219" s="31" t="s">
        <v>54</v>
      </c>
      <c r="E219" s="48" t="s">
        <v>54</v>
      </c>
      <c r="F219" s="48" t="s">
        <v>54</v>
      </c>
      <c r="G219" s="48" t="s">
        <v>54</v>
      </c>
      <c r="H219" s="48" t="s">
        <v>54</v>
      </c>
      <c r="I219" s="74"/>
    </row>
    <row r="220" spans="2:9" s="37" customFormat="1" ht="14.25" customHeight="1" x14ac:dyDescent="0.2">
      <c r="B220" s="54">
        <v>44407</v>
      </c>
      <c r="C220" s="28" t="s">
        <v>53</v>
      </c>
      <c r="D220" s="31" t="s">
        <v>54</v>
      </c>
      <c r="E220" s="48" t="s">
        <v>54</v>
      </c>
      <c r="F220" s="48" t="s">
        <v>54</v>
      </c>
      <c r="G220" s="48" t="s">
        <v>54</v>
      </c>
      <c r="H220" s="48" t="s">
        <v>54</v>
      </c>
      <c r="I220" s="74"/>
    </row>
    <row r="221" spans="2:9" s="37" customFormat="1" ht="55.5" customHeight="1" x14ac:dyDescent="0.2">
      <c r="B221" s="54">
        <v>44408</v>
      </c>
      <c r="C221" s="28" t="s">
        <v>57</v>
      </c>
      <c r="D221" s="31">
        <v>-29135</v>
      </c>
      <c r="E221" s="48">
        <v>-1116781.44</v>
      </c>
      <c r="F221" s="48">
        <v>38.331266174703977</v>
      </c>
      <c r="G221" s="48">
        <v>38.25</v>
      </c>
      <c r="H221" s="48">
        <v>38.99</v>
      </c>
      <c r="I221" s="74" t="s">
        <v>56</v>
      </c>
    </row>
    <row r="222" spans="2:9" s="37" customFormat="1" ht="14.25" customHeight="1" x14ac:dyDescent="0.2">
      <c r="B222" s="54">
        <v>44409</v>
      </c>
      <c r="C222" s="28" t="s">
        <v>53</v>
      </c>
      <c r="D222" s="31" t="s">
        <v>54</v>
      </c>
      <c r="E222" s="48" t="s">
        <v>54</v>
      </c>
      <c r="F222" s="48" t="s">
        <v>54</v>
      </c>
      <c r="G222" s="48" t="s">
        <v>54</v>
      </c>
      <c r="H222" s="48" t="s">
        <v>54</v>
      </c>
      <c r="I222" s="74"/>
    </row>
    <row r="223" spans="2:9" s="37" customFormat="1" ht="14.25" customHeight="1" x14ac:dyDescent="0.2">
      <c r="B223" s="54">
        <v>44410</v>
      </c>
      <c r="C223" s="28" t="s">
        <v>53</v>
      </c>
      <c r="D223" s="31" t="s">
        <v>54</v>
      </c>
      <c r="E223" s="48" t="s">
        <v>54</v>
      </c>
      <c r="F223" s="48" t="s">
        <v>54</v>
      </c>
      <c r="G223" s="48" t="s">
        <v>54</v>
      </c>
      <c r="H223" s="48" t="s">
        <v>54</v>
      </c>
      <c r="I223" s="74"/>
    </row>
    <row r="224" spans="2:9" s="37" customFormat="1" ht="55.5" customHeight="1" x14ac:dyDescent="0.2">
      <c r="B224" s="54">
        <v>44411</v>
      </c>
      <c r="C224" s="28" t="s">
        <v>57</v>
      </c>
      <c r="D224" s="31">
        <v>-42000</v>
      </c>
      <c r="E224" s="48">
        <v>-1736402.77</v>
      </c>
      <c r="F224" s="48">
        <v>41.342923095238078</v>
      </c>
      <c r="G224" s="48">
        <v>41</v>
      </c>
      <c r="H224" s="48">
        <v>41.58</v>
      </c>
      <c r="I224" s="74" t="s">
        <v>56</v>
      </c>
    </row>
    <row r="225" spans="2:9" s="37" customFormat="1" ht="14.25" customHeight="1" x14ac:dyDescent="0.2">
      <c r="B225" s="54">
        <v>44412</v>
      </c>
      <c r="C225" s="28" t="s">
        <v>53</v>
      </c>
      <c r="D225" s="31" t="s">
        <v>54</v>
      </c>
      <c r="E225" s="48" t="s">
        <v>54</v>
      </c>
      <c r="F225" s="48" t="s">
        <v>54</v>
      </c>
      <c r="G225" s="48" t="s">
        <v>54</v>
      </c>
      <c r="H225" s="48" t="s">
        <v>54</v>
      </c>
      <c r="I225" s="74"/>
    </row>
    <row r="226" spans="2:9" s="37" customFormat="1" ht="14.25" customHeight="1" x14ac:dyDescent="0.2">
      <c r="B226" s="54">
        <v>44413</v>
      </c>
      <c r="C226" s="28" t="s">
        <v>53</v>
      </c>
      <c r="D226" s="31" t="s">
        <v>54</v>
      </c>
      <c r="E226" s="48" t="s">
        <v>54</v>
      </c>
      <c r="F226" s="48" t="s">
        <v>54</v>
      </c>
      <c r="G226" s="48" t="s">
        <v>54</v>
      </c>
      <c r="H226" s="48" t="s">
        <v>54</v>
      </c>
      <c r="I226" s="74"/>
    </row>
    <row r="227" spans="2:9" s="37" customFormat="1" ht="14.25" customHeight="1" x14ac:dyDescent="0.2">
      <c r="B227" s="54">
        <v>44414</v>
      </c>
      <c r="C227" s="28" t="s">
        <v>53</v>
      </c>
      <c r="D227" s="31" t="s">
        <v>54</v>
      </c>
      <c r="E227" s="48" t="s">
        <v>54</v>
      </c>
      <c r="F227" s="48" t="s">
        <v>54</v>
      </c>
      <c r="G227" s="48" t="s">
        <v>54</v>
      </c>
      <c r="H227" s="48" t="s">
        <v>54</v>
      </c>
      <c r="I227" s="74"/>
    </row>
    <row r="228" spans="2:9" s="37" customFormat="1" ht="14.25" customHeight="1" x14ac:dyDescent="0.2">
      <c r="B228" s="54">
        <v>44415</v>
      </c>
      <c r="C228" s="28" t="s">
        <v>53</v>
      </c>
      <c r="D228" s="31" t="s">
        <v>54</v>
      </c>
      <c r="E228" s="48" t="s">
        <v>54</v>
      </c>
      <c r="F228" s="48" t="s">
        <v>54</v>
      </c>
      <c r="G228" s="48" t="s">
        <v>54</v>
      </c>
      <c r="H228" s="48" t="s">
        <v>54</v>
      </c>
      <c r="I228" s="74"/>
    </row>
    <row r="229" spans="2:9" s="37" customFormat="1" ht="14.25" customHeight="1" x14ac:dyDescent="0.2">
      <c r="B229" s="54">
        <v>44416</v>
      </c>
      <c r="C229" s="28" t="s">
        <v>53</v>
      </c>
      <c r="D229" s="31" t="s">
        <v>54</v>
      </c>
      <c r="E229" s="48" t="s">
        <v>54</v>
      </c>
      <c r="F229" s="48" t="s">
        <v>54</v>
      </c>
      <c r="G229" s="48" t="s">
        <v>54</v>
      </c>
      <c r="H229" s="48" t="s">
        <v>54</v>
      </c>
      <c r="I229" s="74"/>
    </row>
    <row r="230" spans="2:9" s="37" customFormat="1" ht="55.5" customHeight="1" x14ac:dyDescent="0.2">
      <c r="B230" s="54">
        <v>44417</v>
      </c>
      <c r="C230" s="28" t="s">
        <v>57</v>
      </c>
      <c r="D230" s="31">
        <v>-62201</v>
      </c>
      <c r="E230" s="48">
        <v>-2621652.0499999998</v>
      </c>
      <c r="F230" s="48">
        <v>42.148069162875188</v>
      </c>
      <c r="G230" s="48">
        <v>41.99</v>
      </c>
      <c r="H230" s="48">
        <v>42.5</v>
      </c>
      <c r="I230" s="74" t="s">
        <v>56</v>
      </c>
    </row>
    <row r="231" spans="2:9" s="37" customFormat="1" ht="14.25" customHeight="1" x14ac:dyDescent="0.2">
      <c r="B231" s="54">
        <v>44418</v>
      </c>
      <c r="C231" s="28" t="s">
        <v>53</v>
      </c>
      <c r="D231" s="31" t="s">
        <v>54</v>
      </c>
      <c r="E231" s="48" t="s">
        <v>54</v>
      </c>
      <c r="F231" s="48" t="s">
        <v>54</v>
      </c>
      <c r="G231" s="48" t="s">
        <v>54</v>
      </c>
      <c r="H231" s="48" t="s">
        <v>54</v>
      </c>
      <c r="I231" s="74"/>
    </row>
    <row r="232" spans="2:9" s="37" customFormat="1" ht="14.25" customHeight="1" x14ac:dyDescent="0.2">
      <c r="B232" s="54">
        <v>44419</v>
      </c>
      <c r="C232" s="28" t="s">
        <v>53</v>
      </c>
      <c r="D232" s="31" t="s">
        <v>54</v>
      </c>
      <c r="E232" s="48" t="s">
        <v>54</v>
      </c>
      <c r="F232" s="48" t="s">
        <v>54</v>
      </c>
      <c r="G232" s="48" t="s">
        <v>54</v>
      </c>
      <c r="H232" s="48" t="s">
        <v>54</v>
      </c>
      <c r="I232" s="74"/>
    </row>
    <row r="233" spans="2:9" s="37" customFormat="1" ht="14.25" customHeight="1" x14ac:dyDescent="0.2">
      <c r="B233" s="54">
        <v>44420</v>
      </c>
      <c r="C233" s="28" t="s">
        <v>53</v>
      </c>
      <c r="D233" s="31" t="s">
        <v>54</v>
      </c>
      <c r="E233" s="48" t="s">
        <v>54</v>
      </c>
      <c r="F233" s="48" t="s">
        <v>54</v>
      </c>
      <c r="G233" s="48" t="s">
        <v>54</v>
      </c>
      <c r="H233" s="48" t="s">
        <v>54</v>
      </c>
      <c r="I233" s="74"/>
    </row>
    <row r="234" spans="2:9" s="37" customFormat="1" ht="14.25" customHeight="1" x14ac:dyDescent="0.2">
      <c r="B234" s="54">
        <v>44421</v>
      </c>
      <c r="C234" s="28" t="s">
        <v>53</v>
      </c>
      <c r="D234" s="31" t="s">
        <v>54</v>
      </c>
      <c r="E234" s="48" t="s">
        <v>54</v>
      </c>
      <c r="F234" s="48" t="s">
        <v>54</v>
      </c>
      <c r="G234" s="48" t="s">
        <v>54</v>
      </c>
      <c r="H234" s="48" t="s">
        <v>54</v>
      </c>
      <c r="I234" s="74"/>
    </row>
    <row r="235" spans="2:9" s="37" customFormat="1" ht="55.5" customHeight="1" x14ac:dyDescent="0.2">
      <c r="B235" s="54">
        <v>44422</v>
      </c>
      <c r="C235" s="28" t="s">
        <v>55</v>
      </c>
      <c r="D235" s="31">
        <v>86338</v>
      </c>
      <c r="E235" s="48">
        <v>4398489.5299999993</v>
      </c>
      <c r="F235" s="48">
        <v>50.945001389886251</v>
      </c>
      <c r="G235" s="48">
        <v>47.8</v>
      </c>
      <c r="H235" s="48">
        <v>51.53</v>
      </c>
      <c r="I235" s="74" t="s">
        <v>56</v>
      </c>
    </row>
    <row r="236" spans="2:9" s="37" customFormat="1" ht="14.25" customHeight="1" x14ac:dyDescent="0.2">
      <c r="B236" s="54">
        <v>44423</v>
      </c>
      <c r="C236" s="28" t="s">
        <v>53</v>
      </c>
      <c r="D236" s="31" t="s">
        <v>54</v>
      </c>
      <c r="E236" s="48" t="s">
        <v>54</v>
      </c>
      <c r="F236" s="48" t="s">
        <v>54</v>
      </c>
      <c r="G236" s="48" t="s">
        <v>54</v>
      </c>
      <c r="H236" s="48" t="s">
        <v>54</v>
      </c>
      <c r="I236" s="74"/>
    </row>
    <row r="237" spans="2:9" s="37" customFormat="1" ht="14.25" customHeight="1" x14ac:dyDescent="0.2">
      <c r="B237" s="54">
        <v>44424</v>
      </c>
      <c r="C237" s="28" t="s">
        <v>53</v>
      </c>
      <c r="D237" s="31" t="s">
        <v>54</v>
      </c>
      <c r="E237" s="48" t="s">
        <v>54</v>
      </c>
      <c r="F237" s="48" t="s">
        <v>54</v>
      </c>
      <c r="G237" s="48" t="s">
        <v>54</v>
      </c>
      <c r="H237" s="48" t="s">
        <v>54</v>
      </c>
      <c r="I237" s="74"/>
    </row>
    <row r="238" spans="2:9" s="37" customFormat="1" ht="14.25" customHeight="1" x14ac:dyDescent="0.2">
      <c r="B238" s="54">
        <v>44425</v>
      </c>
      <c r="C238" s="28" t="s">
        <v>53</v>
      </c>
      <c r="D238" s="31" t="s">
        <v>54</v>
      </c>
      <c r="E238" s="48" t="s">
        <v>54</v>
      </c>
      <c r="F238" s="48" t="s">
        <v>54</v>
      </c>
      <c r="G238" s="48" t="s">
        <v>54</v>
      </c>
      <c r="H238" s="48" t="s">
        <v>54</v>
      </c>
      <c r="I238" s="74"/>
    </row>
    <row r="239" spans="2:9" s="37" customFormat="1" ht="14.25" customHeight="1" x14ac:dyDescent="0.2">
      <c r="B239" s="54">
        <v>44426</v>
      </c>
      <c r="C239" s="28" t="s">
        <v>53</v>
      </c>
      <c r="D239" s="31" t="s">
        <v>54</v>
      </c>
      <c r="E239" s="48" t="s">
        <v>54</v>
      </c>
      <c r="F239" s="48" t="s">
        <v>54</v>
      </c>
      <c r="G239" s="48" t="s">
        <v>54</v>
      </c>
      <c r="H239" s="48" t="s">
        <v>54</v>
      </c>
      <c r="I239" s="74"/>
    </row>
    <row r="240" spans="2:9" s="37" customFormat="1" ht="14.25" customHeight="1" x14ac:dyDescent="0.2">
      <c r="B240" s="54">
        <v>44427</v>
      </c>
      <c r="C240" s="28" t="s">
        <v>53</v>
      </c>
      <c r="D240" s="31" t="s">
        <v>54</v>
      </c>
      <c r="E240" s="48" t="s">
        <v>54</v>
      </c>
      <c r="F240" s="48" t="s">
        <v>54</v>
      </c>
      <c r="G240" s="48" t="s">
        <v>54</v>
      </c>
      <c r="H240" s="48" t="s">
        <v>54</v>
      </c>
      <c r="I240" s="74"/>
    </row>
    <row r="241" spans="2:9" s="37" customFormat="1" ht="14.25" customHeight="1" x14ac:dyDescent="0.2">
      <c r="B241" s="54">
        <v>44428</v>
      </c>
      <c r="C241" s="28" t="s">
        <v>53</v>
      </c>
      <c r="D241" s="31" t="s">
        <v>54</v>
      </c>
      <c r="E241" s="48" t="s">
        <v>54</v>
      </c>
      <c r="F241" s="48" t="s">
        <v>54</v>
      </c>
      <c r="G241" s="48" t="s">
        <v>54</v>
      </c>
      <c r="H241" s="48" t="s">
        <v>54</v>
      </c>
      <c r="I241" s="74"/>
    </row>
    <row r="242" spans="2:9" s="37" customFormat="1" ht="14.25" customHeight="1" x14ac:dyDescent="0.2">
      <c r="B242" s="54">
        <v>44429</v>
      </c>
      <c r="C242" s="28" t="s">
        <v>53</v>
      </c>
      <c r="D242" s="31" t="s">
        <v>54</v>
      </c>
      <c r="E242" s="48" t="s">
        <v>54</v>
      </c>
      <c r="F242" s="48" t="s">
        <v>54</v>
      </c>
      <c r="G242" s="48" t="s">
        <v>54</v>
      </c>
      <c r="H242" s="48" t="s">
        <v>54</v>
      </c>
      <c r="I242" s="74"/>
    </row>
    <row r="243" spans="2:9" s="37" customFormat="1" ht="14.25" customHeight="1" x14ac:dyDescent="0.2">
      <c r="B243" s="54">
        <v>44430</v>
      </c>
      <c r="C243" s="28" t="s">
        <v>53</v>
      </c>
      <c r="D243" s="31" t="s">
        <v>54</v>
      </c>
      <c r="E243" s="48" t="s">
        <v>54</v>
      </c>
      <c r="F243" s="48" t="s">
        <v>54</v>
      </c>
      <c r="G243" s="48" t="s">
        <v>54</v>
      </c>
      <c r="H243" s="48" t="s">
        <v>54</v>
      </c>
      <c r="I243" s="74"/>
    </row>
    <row r="244" spans="2:9" s="37" customFormat="1" ht="14.25" customHeight="1" x14ac:dyDescent="0.2">
      <c r="B244" s="54">
        <v>44431</v>
      </c>
      <c r="C244" s="28" t="s">
        <v>53</v>
      </c>
      <c r="D244" s="31" t="s">
        <v>54</v>
      </c>
      <c r="E244" s="48" t="s">
        <v>54</v>
      </c>
      <c r="F244" s="48" t="s">
        <v>54</v>
      </c>
      <c r="G244" s="48" t="s">
        <v>54</v>
      </c>
      <c r="H244" s="48" t="s">
        <v>54</v>
      </c>
      <c r="I244" s="74"/>
    </row>
    <row r="245" spans="2:9" s="37" customFormat="1" ht="14.25" customHeight="1" x14ac:dyDescent="0.2">
      <c r="B245" s="54">
        <v>44432</v>
      </c>
      <c r="C245" s="28" t="s">
        <v>53</v>
      </c>
      <c r="D245" s="31" t="s">
        <v>54</v>
      </c>
      <c r="E245" s="48" t="s">
        <v>54</v>
      </c>
      <c r="F245" s="48" t="s">
        <v>54</v>
      </c>
      <c r="G245" s="48" t="s">
        <v>54</v>
      </c>
      <c r="H245" s="48" t="s">
        <v>54</v>
      </c>
      <c r="I245" s="74"/>
    </row>
    <row r="246" spans="2:9" s="37" customFormat="1" ht="14.25" customHeight="1" x14ac:dyDescent="0.2">
      <c r="B246" s="54">
        <v>44433</v>
      </c>
      <c r="C246" s="28" t="s">
        <v>53</v>
      </c>
      <c r="D246" s="31" t="s">
        <v>54</v>
      </c>
      <c r="E246" s="48" t="s">
        <v>54</v>
      </c>
      <c r="F246" s="48" t="s">
        <v>54</v>
      </c>
      <c r="G246" s="48" t="s">
        <v>54</v>
      </c>
      <c r="H246" s="48" t="s">
        <v>54</v>
      </c>
      <c r="I246" s="74"/>
    </row>
    <row r="247" spans="2:9" s="37" customFormat="1" ht="62.25" customHeight="1" x14ac:dyDescent="0.2">
      <c r="B247" s="54">
        <v>44434</v>
      </c>
      <c r="C247" s="28" t="s">
        <v>55</v>
      </c>
      <c r="D247" s="31">
        <v>41883</v>
      </c>
      <c r="E247" s="48">
        <v>2003768.94</v>
      </c>
      <c r="F247" s="48">
        <f>+E247/D247</f>
        <v>47.842058591791421</v>
      </c>
      <c r="G247" s="48">
        <v>47.5</v>
      </c>
      <c r="H247" s="48">
        <v>48.65</v>
      </c>
      <c r="I247" s="74" t="s">
        <v>56</v>
      </c>
    </row>
    <row r="248" spans="2:9" s="37" customFormat="1" ht="14.25" customHeight="1" x14ac:dyDescent="0.2">
      <c r="B248" s="54">
        <v>44435</v>
      </c>
      <c r="C248" s="28" t="s">
        <v>53</v>
      </c>
      <c r="D248" s="31" t="s">
        <v>54</v>
      </c>
      <c r="E248" s="48" t="s">
        <v>54</v>
      </c>
      <c r="F248" s="48" t="s">
        <v>54</v>
      </c>
      <c r="G248" s="48" t="s">
        <v>54</v>
      </c>
      <c r="H248" s="48" t="s">
        <v>54</v>
      </c>
      <c r="I248" s="74"/>
    </row>
    <row r="249" spans="2:9" s="37" customFormat="1" ht="14.25" customHeight="1" x14ac:dyDescent="0.2">
      <c r="B249" s="54">
        <v>44436</v>
      </c>
      <c r="C249" s="28" t="s">
        <v>53</v>
      </c>
      <c r="D249" s="31" t="s">
        <v>54</v>
      </c>
      <c r="E249" s="48" t="s">
        <v>54</v>
      </c>
      <c r="F249" s="48" t="s">
        <v>54</v>
      </c>
      <c r="G249" s="48" t="s">
        <v>54</v>
      </c>
      <c r="H249" s="48" t="s">
        <v>54</v>
      </c>
      <c r="I249" s="74"/>
    </row>
    <row r="250" spans="2:9" s="37" customFormat="1" ht="14.25" customHeight="1" x14ac:dyDescent="0.2">
      <c r="B250" s="54">
        <v>44437</v>
      </c>
      <c r="C250" s="28" t="s">
        <v>53</v>
      </c>
      <c r="D250" s="31" t="s">
        <v>54</v>
      </c>
      <c r="E250" s="48" t="s">
        <v>54</v>
      </c>
      <c r="F250" s="48" t="s">
        <v>54</v>
      </c>
      <c r="G250" s="48" t="s">
        <v>54</v>
      </c>
      <c r="H250" s="48" t="s">
        <v>54</v>
      </c>
      <c r="I250" s="74"/>
    </row>
    <row r="251" spans="2:9" s="37" customFormat="1" ht="14.25" customHeight="1" x14ac:dyDescent="0.2">
      <c r="B251" s="54">
        <v>44438</v>
      </c>
      <c r="C251" s="28" t="s">
        <v>53</v>
      </c>
      <c r="D251" s="31" t="s">
        <v>54</v>
      </c>
      <c r="E251" s="48" t="s">
        <v>54</v>
      </c>
      <c r="F251" s="48" t="s">
        <v>54</v>
      </c>
      <c r="G251" s="48" t="s">
        <v>54</v>
      </c>
      <c r="H251" s="48" t="s">
        <v>54</v>
      </c>
      <c r="I251" s="74"/>
    </row>
    <row r="252" spans="2:9" s="37" customFormat="1" ht="14.25" customHeight="1" x14ac:dyDescent="0.2">
      <c r="B252" s="54">
        <v>44439</v>
      </c>
      <c r="C252" s="28" t="s">
        <v>53</v>
      </c>
      <c r="D252" s="31" t="s">
        <v>54</v>
      </c>
      <c r="E252" s="48" t="s">
        <v>54</v>
      </c>
      <c r="F252" s="48" t="s">
        <v>54</v>
      </c>
      <c r="G252" s="48" t="s">
        <v>54</v>
      </c>
      <c r="H252" s="48" t="s">
        <v>54</v>
      </c>
      <c r="I252" s="74"/>
    </row>
    <row r="253" spans="2:9" s="37" customFormat="1" ht="14.25" customHeight="1" x14ac:dyDescent="0.2">
      <c r="B253" s="54">
        <v>44440</v>
      </c>
      <c r="C253" s="28" t="s">
        <v>53</v>
      </c>
      <c r="D253" s="31" t="s">
        <v>54</v>
      </c>
      <c r="E253" s="48" t="s">
        <v>54</v>
      </c>
      <c r="F253" s="48" t="s">
        <v>54</v>
      </c>
      <c r="G253" s="48" t="s">
        <v>54</v>
      </c>
      <c r="H253" s="48" t="s">
        <v>54</v>
      </c>
      <c r="I253" s="74"/>
    </row>
    <row r="254" spans="2:9" s="37" customFormat="1" ht="14.25" customHeight="1" x14ac:dyDescent="0.2">
      <c r="B254" s="54">
        <v>44441</v>
      </c>
      <c r="C254" s="28" t="s">
        <v>53</v>
      </c>
      <c r="D254" s="31" t="s">
        <v>54</v>
      </c>
      <c r="E254" s="48" t="s">
        <v>54</v>
      </c>
      <c r="F254" s="48" t="s">
        <v>54</v>
      </c>
      <c r="G254" s="48" t="s">
        <v>54</v>
      </c>
      <c r="H254" s="48" t="s">
        <v>54</v>
      </c>
      <c r="I254" s="74"/>
    </row>
    <row r="255" spans="2:9" s="37" customFormat="1" ht="14.25" customHeight="1" x14ac:dyDescent="0.2">
      <c r="B255" s="54">
        <v>44442</v>
      </c>
      <c r="C255" s="28" t="s">
        <v>53</v>
      </c>
      <c r="D255" s="31" t="s">
        <v>54</v>
      </c>
      <c r="E255" s="48" t="s">
        <v>54</v>
      </c>
      <c r="F255" s="48" t="s">
        <v>54</v>
      </c>
      <c r="G255" s="48" t="s">
        <v>54</v>
      </c>
      <c r="H255" s="48" t="s">
        <v>54</v>
      </c>
      <c r="I255" s="74"/>
    </row>
    <row r="256" spans="2:9" s="37" customFormat="1" ht="14.25" customHeight="1" x14ac:dyDescent="0.2">
      <c r="B256" s="54">
        <v>44443</v>
      </c>
      <c r="C256" s="28" t="s">
        <v>53</v>
      </c>
      <c r="D256" s="31" t="s">
        <v>54</v>
      </c>
      <c r="E256" s="48" t="s">
        <v>54</v>
      </c>
      <c r="F256" s="48" t="s">
        <v>54</v>
      </c>
      <c r="G256" s="48" t="s">
        <v>54</v>
      </c>
      <c r="H256" s="48" t="s">
        <v>54</v>
      </c>
      <c r="I256" s="74"/>
    </row>
    <row r="257" spans="2:9" s="37" customFormat="1" ht="14.25" customHeight="1" x14ac:dyDescent="0.2">
      <c r="B257" s="54">
        <v>44444</v>
      </c>
      <c r="C257" s="28" t="s">
        <v>53</v>
      </c>
      <c r="D257" s="31" t="s">
        <v>54</v>
      </c>
      <c r="E257" s="48" t="s">
        <v>54</v>
      </c>
      <c r="F257" s="48" t="s">
        <v>54</v>
      </c>
      <c r="G257" s="48" t="s">
        <v>54</v>
      </c>
      <c r="H257" s="48" t="s">
        <v>54</v>
      </c>
      <c r="I257" s="74"/>
    </row>
    <row r="258" spans="2:9" s="37" customFormat="1" ht="14.25" customHeight="1" x14ac:dyDescent="0.2">
      <c r="B258" s="54">
        <v>44445</v>
      </c>
      <c r="C258" s="28" t="s">
        <v>53</v>
      </c>
      <c r="D258" s="31" t="s">
        <v>54</v>
      </c>
      <c r="E258" s="48" t="s">
        <v>54</v>
      </c>
      <c r="F258" s="48" t="s">
        <v>54</v>
      </c>
      <c r="G258" s="48" t="s">
        <v>54</v>
      </c>
      <c r="H258" s="48" t="s">
        <v>54</v>
      </c>
      <c r="I258" s="74"/>
    </row>
    <row r="259" spans="2:9" s="37" customFormat="1" ht="55.5" customHeight="1" x14ac:dyDescent="0.2">
      <c r="B259" s="54">
        <v>44446</v>
      </c>
      <c r="C259" s="28" t="s">
        <v>57</v>
      </c>
      <c r="D259" s="31">
        <v>-2051</v>
      </c>
      <c r="E259" s="48">
        <v>-109660.05</v>
      </c>
      <c r="F259" s="48">
        <v>53.466626036079965</v>
      </c>
      <c r="G259" s="48">
        <v>52.6</v>
      </c>
      <c r="H259" s="48">
        <v>53.85</v>
      </c>
      <c r="I259" s="74" t="s">
        <v>56</v>
      </c>
    </row>
    <row r="260" spans="2:9" s="37" customFormat="1" ht="14.25" customHeight="1" x14ac:dyDescent="0.2">
      <c r="B260" s="54">
        <v>44447</v>
      </c>
      <c r="C260" s="28" t="s">
        <v>53</v>
      </c>
      <c r="D260" s="31" t="s">
        <v>54</v>
      </c>
      <c r="E260" s="48" t="s">
        <v>54</v>
      </c>
      <c r="F260" s="48" t="s">
        <v>54</v>
      </c>
      <c r="G260" s="48" t="s">
        <v>54</v>
      </c>
      <c r="H260" s="48" t="s">
        <v>54</v>
      </c>
      <c r="I260" s="74"/>
    </row>
    <row r="261" spans="2:9" s="37" customFormat="1" ht="14.25" customHeight="1" x14ac:dyDescent="0.2">
      <c r="B261" s="54">
        <v>44448</v>
      </c>
      <c r="C261" s="28" t="s">
        <v>53</v>
      </c>
      <c r="D261" s="31" t="s">
        <v>54</v>
      </c>
      <c r="E261" s="48" t="s">
        <v>54</v>
      </c>
      <c r="F261" s="48" t="s">
        <v>54</v>
      </c>
      <c r="G261" s="48" t="s">
        <v>54</v>
      </c>
      <c r="H261" s="48" t="s">
        <v>54</v>
      </c>
      <c r="I261" s="74"/>
    </row>
    <row r="262" spans="2:9" s="37" customFormat="1" ht="14.25" customHeight="1" x14ac:dyDescent="0.2">
      <c r="B262" s="54">
        <v>44449</v>
      </c>
      <c r="C262" s="28" t="s">
        <v>53</v>
      </c>
      <c r="D262" s="31" t="s">
        <v>54</v>
      </c>
      <c r="E262" s="48" t="s">
        <v>54</v>
      </c>
      <c r="F262" s="48" t="s">
        <v>54</v>
      </c>
      <c r="G262" s="48" t="s">
        <v>54</v>
      </c>
      <c r="H262" s="48" t="s">
        <v>54</v>
      </c>
      <c r="I262" s="75"/>
    </row>
    <row r="263" spans="2:9" s="37" customFormat="1" ht="14.25" customHeight="1" x14ac:dyDescent="0.2">
      <c r="B263" s="54">
        <v>44450</v>
      </c>
      <c r="C263" s="28" t="s">
        <v>53</v>
      </c>
      <c r="D263" s="31" t="s">
        <v>54</v>
      </c>
      <c r="E263" s="48" t="s">
        <v>54</v>
      </c>
      <c r="F263" s="48" t="s">
        <v>54</v>
      </c>
      <c r="G263" s="48" t="s">
        <v>54</v>
      </c>
      <c r="H263" s="48" t="s">
        <v>54</v>
      </c>
      <c r="I263" s="73"/>
    </row>
    <row r="264" spans="2:9" s="37" customFormat="1" ht="14.25" customHeight="1" x14ac:dyDescent="0.2">
      <c r="B264" s="54">
        <v>44451</v>
      </c>
      <c r="C264" s="28" t="s">
        <v>53</v>
      </c>
      <c r="D264" s="31" t="s">
        <v>54</v>
      </c>
      <c r="E264" s="48" t="s">
        <v>54</v>
      </c>
      <c r="F264" s="48" t="s">
        <v>54</v>
      </c>
      <c r="G264" s="48" t="s">
        <v>54</v>
      </c>
      <c r="H264" s="48" t="s">
        <v>54</v>
      </c>
      <c r="I264" s="74"/>
    </row>
    <row r="265" spans="2:9" s="37" customFormat="1" ht="14.25" customHeight="1" x14ac:dyDescent="0.2">
      <c r="B265" s="54">
        <v>44452</v>
      </c>
      <c r="C265" s="28" t="s">
        <v>53</v>
      </c>
      <c r="D265" s="31" t="s">
        <v>54</v>
      </c>
      <c r="E265" s="48" t="s">
        <v>54</v>
      </c>
      <c r="F265" s="48" t="s">
        <v>54</v>
      </c>
      <c r="G265" s="48" t="s">
        <v>54</v>
      </c>
      <c r="H265" s="48" t="s">
        <v>54</v>
      </c>
      <c r="I265" s="74"/>
    </row>
    <row r="266" spans="2:9" s="37" customFormat="1" ht="14.25" customHeight="1" x14ac:dyDescent="0.2">
      <c r="B266" s="54">
        <v>44453</v>
      </c>
      <c r="C266" s="28" t="s">
        <v>53</v>
      </c>
      <c r="D266" s="31" t="s">
        <v>54</v>
      </c>
      <c r="E266" s="48" t="s">
        <v>54</v>
      </c>
      <c r="F266" s="48" t="s">
        <v>54</v>
      </c>
      <c r="G266" s="48" t="s">
        <v>54</v>
      </c>
      <c r="H266" s="48" t="s">
        <v>54</v>
      </c>
      <c r="I266" s="74"/>
    </row>
    <row r="267" spans="2:9" s="37" customFormat="1" ht="55.5" customHeight="1" x14ac:dyDescent="0.2">
      <c r="B267" s="54">
        <v>44454</v>
      </c>
      <c r="C267" s="28" t="s">
        <v>55</v>
      </c>
      <c r="D267" s="31">
        <v>30518</v>
      </c>
      <c r="E267" s="48">
        <v>2334793</v>
      </c>
      <c r="F267" s="48">
        <v>76.505439412805558</v>
      </c>
      <c r="G267" s="48">
        <v>70</v>
      </c>
      <c r="H267" s="48">
        <v>77.53</v>
      </c>
      <c r="I267" s="74" t="s">
        <v>56</v>
      </c>
    </row>
    <row r="268" spans="2:9" s="37" customFormat="1" ht="14.25" customHeight="1" x14ac:dyDescent="0.2">
      <c r="B268" s="54">
        <v>44455</v>
      </c>
      <c r="C268" s="28" t="s">
        <v>53</v>
      </c>
      <c r="D268" s="31" t="s">
        <v>54</v>
      </c>
      <c r="E268" s="48" t="s">
        <v>54</v>
      </c>
      <c r="F268" s="48" t="s">
        <v>54</v>
      </c>
      <c r="G268" s="48" t="s">
        <v>54</v>
      </c>
      <c r="H268" s="48" t="s">
        <v>54</v>
      </c>
      <c r="I268" s="74"/>
    </row>
    <row r="269" spans="2:9" s="37" customFormat="1" ht="55.5" customHeight="1" x14ac:dyDescent="0.2">
      <c r="B269" s="54">
        <v>44456</v>
      </c>
      <c r="C269" s="28" t="s">
        <v>57</v>
      </c>
      <c r="D269" s="31">
        <v>-29837</v>
      </c>
      <c r="E269" s="48">
        <v>-1952925.67</v>
      </c>
      <c r="F269" s="48">
        <v>65.453151121091253</v>
      </c>
      <c r="G269" s="48">
        <v>65.05</v>
      </c>
      <c r="H269" s="48">
        <v>66.45</v>
      </c>
      <c r="I269" s="74" t="s">
        <v>56</v>
      </c>
    </row>
    <row r="270" spans="2:9" s="37" customFormat="1" ht="55.5" customHeight="1" x14ac:dyDescent="0.2">
      <c r="B270" s="54">
        <v>44457</v>
      </c>
      <c r="C270" s="28" t="s">
        <v>57</v>
      </c>
      <c r="D270" s="31">
        <v>-35003</v>
      </c>
      <c r="E270" s="48">
        <v>-2280302.7000000002</v>
      </c>
      <c r="F270" s="48">
        <v>65.145921778133314</v>
      </c>
      <c r="G270" s="48">
        <v>64.28</v>
      </c>
      <c r="H270" s="48">
        <v>66</v>
      </c>
      <c r="I270" s="74" t="s">
        <v>56</v>
      </c>
    </row>
    <row r="271" spans="2:9" s="37" customFormat="1" ht="55.5" customHeight="1" x14ac:dyDescent="0.2">
      <c r="B271" s="54">
        <v>44458</v>
      </c>
      <c r="C271" s="28" t="s">
        <v>57</v>
      </c>
      <c r="D271" s="31">
        <v>-60000</v>
      </c>
      <c r="E271" s="48">
        <v>-3636946.9</v>
      </c>
      <c r="F271" s="48">
        <v>60.615781666666663</v>
      </c>
      <c r="G271" s="48">
        <v>60.1</v>
      </c>
      <c r="H271" s="48">
        <v>62.5</v>
      </c>
      <c r="I271" s="74" t="s">
        <v>56</v>
      </c>
    </row>
    <row r="272" spans="2:9" s="37" customFormat="1" ht="14.25" customHeight="1" x14ac:dyDescent="0.2">
      <c r="B272" s="54">
        <v>44459</v>
      </c>
      <c r="C272" s="28" t="s">
        <v>53</v>
      </c>
      <c r="D272" s="31" t="s">
        <v>54</v>
      </c>
      <c r="E272" s="48" t="s">
        <v>54</v>
      </c>
      <c r="F272" s="48" t="s">
        <v>54</v>
      </c>
      <c r="G272" s="48" t="s">
        <v>54</v>
      </c>
      <c r="H272" s="48" t="s">
        <v>54</v>
      </c>
      <c r="I272" s="74"/>
    </row>
    <row r="273" spans="2:9" s="37" customFormat="1" ht="14.25" customHeight="1" x14ac:dyDescent="0.2">
      <c r="B273" s="54">
        <v>44460</v>
      </c>
      <c r="C273" s="28" t="s">
        <v>53</v>
      </c>
      <c r="D273" s="31" t="s">
        <v>54</v>
      </c>
      <c r="E273" s="48" t="s">
        <v>54</v>
      </c>
      <c r="F273" s="48" t="s">
        <v>54</v>
      </c>
      <c r="G273" s="48" t="s">
        <v>54</v>
      </c>
      <c r="H273" s="48" t="s">
        <v>54</v>
      </c>
      <c r="I273" s="74"/>
    </row>
    <row r="274" spans="2:9" s="37" customFormat="1" ht="14.25" customHeight="1" x14ac:dyDescent="0.2">
      <c r="B274" s="54">
        <v>44461</v>
      </c>
      <c r="C274" s="28" t="s">
        <v>53</v>
      </c>
      <c r="D274" s="31" t="s">
        <v>54</v>
      </c>
      <c r="E274" s="48" t="s">
        <v>54</v>
      </c>
      <c r="F274" s="48" t="s">
        <v>54</v>
      </c>
      <c r="G274" s="48" t="s">
        <v>54</v>
      </c>
      <c r="H274" s="48" t="s">
        <v>54</v>
      </c>
      <c r="I274" s="74"/>
    </row>
    <row r="275" spans="2:9" s="37" customFormat="1" ht="14.25" customHeight="1" x14ac:dyDescent="0.2">
      <c r="B275" s="54">
        <v>44462</v>
      </c>
      <c r="C275" s="28" t="s">
        <v>53</v>
      </c>
      <c r="D275" s="31" t="s">
        <v>54</v>
      </c>
      <c r="E275" s="48" t="s">
        <v>54</v>
      </c>
      <c r="F275" s="48" t="s">
        <v>54</v>
      </c>
      <c r="G275" s="48" t="s">
        <v>54</v>
      </c>
      <c r="H275" s="48" t="s">
        <v>54</v>
      </c>
      <c r="I275" s="74"/>
    </row>
    <row r="276" spans="2:9" s="37" customFormat="1" ht="14.25" customHeight="1" x14ac:dyDescent="0.2">
      <c r="B276" s="54">
        <v>44463</v>
      </c>
      <c r="C276" s="28" t="s">
        <v>53</v>
      </c>
      <c r="D276" s="31" t="s">
        <v>54</v>
      </c>
      <c r="E276" s="48" t="s">
        <v>54</v>
      </c>
      <c r="F276" s="48" t="s">
        <v>54</v>
      </c>
      <c r="G276" s="48" t="s">
        <v>54</v>
      </c>
      <c r="H276" s="48" t="s">
        <v>54</v>
      </c>
      <c r="I276" s="74"/>
    </row>
    <row r="277" spans="2:9" s="37" customFormat="1" ht="15" customHeight="1" x14ac:dyDescent="0.2">
      <c r="B277" s="54">
        <v>44464</v>
      </c>
      <c r="C277" s="28" t="s">
        <v>53</v>
      </c>
      <c r="D277" s="31" t="s">
        <v>54</v>
      </c>
      <c r="E277" s="48" t="s">
        <v>54</v>
      </c>
      <c r="F277" s="48" t="s">
        <v>54</v>
      </c>
      <c r="G277" s="48" t="s">
        <v>54</v>
      </c>
      <c r="H277" s="48" t="s">
        <v>54</v>
      </c>
      <c r="I277" s="74"/>
    </row>
    <row r="278" spans="2:9" s="37" customFormat="1" ht="55.5" x14ac:dyDescent="0.2">
      <c r="B278" s="54">
        <v>44465</v>
      </c>
      <c r="C278" s="28" t="s">
        <v>57</v>
      </c>
      <c r="D278" s="31">
        <v>-35431</v>
      </c>
      <c r="E278" s="48">
        <v>-2459173.85</v>
      </c>
      <c r="F278" s="48">
        <v>69.41</v>
      </c>
      <c r="G278" s="48">
        <v>68.8</v>
      </c>
      <c r="H278" s="48">
        <v>70.599999999999994</v>
      </c>
      <c r="I278" s="74" t="s">
        <v>56</v>
      </c>
    </row>
    <row r="279" spans="2:9" s="37" customFormat="1" ht="55.5" x14ac:dyDescent="0.2">
      <c r="B279" s="54">
        <v>44466</v>
      </c>
      <c r="C279" s="28" t="s">
        <v>57</v>
      </c>
      <c r="D279" s="31">
        <v>-46203</v>
      </c>
      <c r="E279" s="48">
        <v>-3323850.74</v>
      </c>
      <c r="F279" s="48">
        <v>71.940149773824217</v>
      </c>
      <c r="G279" s="48">
        <v>71.3</v>
      </c>
      <c r="H279" s="48">
        <v>72.349999999999994</v>
      </c>
      <c r="I279" s="74" t="s">
        <v>56</v>
      </c>
    </row>
    <row r="280" spans="2:9" s="37" customFormat="1" ht="14.25" customHeight="1" x14ac:dyDescent="0.2">
      <c r="B280" s="54">
        <v>44467</v>
      </c>
      <c r="C280" s="28" t="s">
        <v>53</v>
      </c>
      <c r="D280" s="31" t="s">
        <v>54</v>
      </c>
      <c r="E280" s="48" t="s">
        <v>54</v>
      </c>
      <c r="F280" s="48" t="s">
        <v>54</v>
      </c>
      <c r="G280" s="48" t="s">
        <v>54</v>
      </c>
      <c r="H280" s="48" t="s">
        <v>54</v>
      </c>
      <c r="I280" s="74"/>
    </row>
    <row r="281" spans="2:9" s="37" customFormat="1" ht="14.25" customHeight="1" x14ac:dyDescent="0.2">
      <c r="B281" s="54">
        <v>44468</v>
      </c>
      <c r="C281" s="28" t="s">
        <v>53</v>
      </c>
      <c r="D281" s="31" t="s">
        <v>54</v>
      </c>
      <c r="E281" s="48" t="s">
        <v>54</v>
      </c>
      <c r="F281" s="48" t="s">
        <v>54</v>
      </c>
      <c r="G281" s="48" t="s">
        <v>54</v>
      </c>
      <c r="H281" s="48" t="s">
        <v>54</v>
      </c>
      <c r="I281" s="74"/>
    </row>
    <row r="282" spans="2:9" s="37" customFormat="1" ht="55.5" customHeight="1" x14ac:dyDescent="0.2">
      <c r="B282" s="54">
        <v>44469</v>
      </c>
      <c r="C282" s="28" t="s">
        <v>55</v>
      </c>
      <c r="D282" s="31">
        <v>20150</v>
      </c>
      <c r="E282" s="48">
        <v>1908012.5</v>
      </c>
      <c r="F282" s="48">
        <v>94.690446650124073</v>
      </c>
      <c r="G282" s="48">
        <v>94.6</v>
      </c>
      <c r="H282" s="48">
        <v>94.75</v>
      </c>
      <c r="I282" s="74" t="s">
        <v>56</v>
      </c>
    </row>
    <row r="283" spans="2:9" s="37" customFormat="1" ht="55.5" customHeight="1" x14ac:dyDescent="0.2">
      <c r="B283" s="54">
        <v>44470</v>
      </c>
      <c r="C283" s="28" t="s">
        <v>55</v>
      </c>
      <c r="D283" s="31">
        <v>32033</v>
      </c>
      <c r="E283" s="48">
        <v>3154610.7</v>
      </c>
      <c r="F283" s="48">
        <v>98.480026847313709</v>
      </c>
      <c r="G283" s="48">
        <v>95.2</v>
      </c>
      <c r="H283" s="48">
        <v>98.66</v>
      </c>
      <c r="I283" s="74" t="s">
        <v>56</v>
      </c>
    </row>
    <row r="284" spans="2:9" s="37" customFormat="1" ht="14.25" customHeight="1" x14ac:dyDescent="0.2">
      <c r="B284" s="54">
        <v>44471</v>
      </c>
      <c r="C284" s="28" t="s">
        <v>53</v>
      </c>
      <c r="D284" s="31" t="s">
        <v>54</v>
      </c>
      <c r="E284" s="48" t="s">
        <v>54</v>
      </c>
      <c r="F284" s="48" t="s">
        <v>54</v>
      </c>
      <c r="G284" s="48" t="s">
        <v>54</v>
      </c>
      <c r="H284" s="48" t="s">
        <v>54</v>
      </c>
      <c r="I284" s="74"/>
    </row>
    <row r="285" spans="2:9" s="37" customFormat="1" ht="14.25" customHeight="1" x14ac:dyDescent="0.2">
      <c r="B285" s="54">
        <v>44472</v>
      </c>
      <c r="C285" s="28" t="s">
        <v>53</v>
      </c>
      <c r="D285" s="31" t="s">
        <v>54</v>
      </c>
      <c r="E285" s="48" t="s">
        <v>54</v>
      </c>
      <c r="F285" s="48" t="s">
        <v>54</v>
      </c>
      <c r="G285" s="48" t="s">
        <v>54</v>
      </c>
      <c r="H285" s="48" t="s">
        <v>54</v>
      </c>
      <c r="I285" s="74"/>
    </row>
    <row r="286" spans="2:9" s="37" customFormat="1" ht="55.5" customHeight="1" x14ac:dyDescent="0.2">
      <c r="B286" s="54">
        <v>44473</v>
      </c>
      <c r="C286" s="28" t="s">
        <v>57</v>
      </c>
      <c r="D286" s="31">
        <v>-70394</v>
      </c>
      <c r="E286" s="48">
        <v>-6357521.2800000003</v>
      </c>
      <c r="F286" s="48">
        <v>90.313397164531068</v>
      </c>
      <c r="G286" s="48">
        <v>87.5</v>
      </c>
      <c r="H286" s="48">
        <v>92.9</v>
      </c>
      <c r="I286" s="74" t="s">
        <v>56</v>
      </c>
    </row>
    <row r="287" spans="2:9" s="37" customFormat="1" ht="14.25" customHeight="1" x14ac:dyDescent="0.2">
      <c r="B287" s="54">
        <v>44474</v>
      </c>
      <c r="C287" s="28" t="s">
        <v>53</v>
      </c>
      <c r="D287" s="31" t="s">
        <v>54</v>
      </c>
      <c r="E287" s="48" t="s">
        <v>54</v>
      </c>
      <c r="F287" s="48" t="s">
        <v>54</v>
      </c>
      <c r="G287" s="48" t="s">
        <v>54</v>
      </c>
      <c r="H287" s="48" t="s">
        <v>54</v>
      </c>
      <c r="I287" s="74"/>
    </row>
    <row r="288" spans="2:9" s="37" customFormat="1" ht="14.25" customHeight="1" x14ac:dyDescent="0.2">
      <c r="B288" s="54">
        <v>44475</v>
      </c>
      <c r="C288" s="28" t="s">
        <v>53</v>
      </c>
      <c r="D288" s="31" t="s">
        <v>54</v>
      </c>
      <c r="E288" s="48" t="s">
        <v>54</v>
      </c>
      <c r="F288" s="48" t="s">
        <v>54</v>
      </c>
      <c r="G288" s="48" t="s">
        <v>54</v>
      </c>
      <c r="H288" s="48" t="s">
        <v>54</v>
      </c>
      <c r="I288" s="74"/>
    </row>
    <row r="289" spans="2:13" s="37" customFormat="1" ht="14.25" customHeight="1" x14ac:dyDescent="0.2">
      <c r="B289" s="54">
        <v>44476</v>
      </c>
      <c r="C289" s="28" t="s">
        <v>53</v>
      </c>
      <c r="D289" s="31" t="s">
        <v>54</v>
      </c>
      <c r="E289" s="48" t="s">
        <v>54</v>
      </c>
      <c r="F289" s="48" t="s">
        <v>54</v>
      </c>
      <c r="G289" s="48" t="s">
        <v>54</v>
      </c>
      <c r="H289" s="48" t="s">
        <v>54</v>
      </c>
      <c r="I289" s="74"/>
    </row>
    <row r="290" spans="2:13" s="37" customFormat="1" ht="14.25" customHeight="1" x14ac:dyDescent="0.2">
      <c r="B290" s="54">
        <v>44477</v>
      </c>
      <c r="C290" s="28" t="s">
        <v>53</v>
      </c>
      <c r="D290" s="31" t="s">
        <v>54</v>
      </c>
      <c r="E290" s="48" t="s">
        <v>54</v>
      </c>
      <c r="F290" s="48" t="s">
        <v>54</v>
      </c>
      <c r="G290" s="48" t="s">
        <v>54</v>
      </c>
      <c r="H290" s="48" t="s">
        <v>54</v>
      </c>
      <c r="I290" s="74"/>
    </row>
    <row r="291" spans="2:13" s="37" customFormat="1" ht="55.5" customHeight="1" x14ac:dyDescent="0.2">
      <c r="B291" s="54">
        <v>44478</v>
      </c>
      <c r="C291" s="28" t="s">
        <v>57</v>
      </c>
      <c r="D291" s="31">
        <v>-500</v>
      </c>
      <c r="E291" s="48">
        <v>-43750</v>
      </c>
      <c r="F291" s="48">
        <v>87.5</v>
      </c>
      <c r="G291" s="48">
        <v>87.5</v>
      </c>
      <c r="H291" s="48">
        <v>87.5</v>
      </c>
      <c r="I291" s="74" t="s">
        <v>56</v>
      </c>
    </row>
    <row r="292" spans="2:13" s="37" customFormat="1" ht="55.5" customHeight="1" x14ac:dyDescent="0.2">
      <c r="B292" s="54">
        <v>44479</v>
      </c>
      <c r="C292" s="28" t="s">
        <v>57</v>
      </c>
      <c r="D292" s="31">
        <v>-85370</v>
      </c>
      <c r="E292" s="48">
        <v>-6732351.3200000003</v>
      </c>
      <c r="F292" s="48">
        <v>78.860856506969668</v>
      </c>
      <c r="G292" s="48">
        <v>77.5</v>
      </c>
      <c r="H292" s="48">
        <v>81.400000000000006</v>
      </c>
      <c r="I292" s="74" t="s">
        <v>56</v>
      </c>
    </row>
    <row r="293" spans="2:13" s="37" customFormat="1" ht="55.5" customHeight="1" x14ac:dyDescent="0.2">
      <c r="B293" s="54">
        <v>44480</v>
      </c>
      <c r="C293" s="28" t="s">
        <v>57</v>
      </c>
      <c r="D293" s="31">
        <v>-122000</v>
      </c>
      <c r="E293" s="48">
        <v>-9920122</v>
      </c>
      <c r="F293" s="48">
        <v>81.312475409836068</v>
      </c>
      <c r="G293" s="48">
        <v>80.5</v>
      </c>
      <c r="H293" s="48">
        <v>85</v>
      </c>
      <c r="I293" s="74" t="s">
        <v>56</v>
      </c>
    </row>
    <row r="294" spans="2:13" s="37" customFormat="1" ht="14.25" customHeight="1" x14ac:dyDescent="0.2">
      <c r="B294" s="54">
        <v>44481</v>
      </c>
      <c r="C294" s="28" t="s">
        <v>53</v>
      </c>
      <c r="D294" s="31" t="s">
        <v>54</v>
      </c>
      <c r="E294" s="48" t="s">
        <v>54</v>
      </c>
      <c r="F294" s="48" t="s">
        <v>54</v>
      </c>
      <c r="G294" s="48" t="s">
        <v>54</v>
      </c>
      <c r="H294" s="48" t="s">
        <v>54</v>
      </c>
      <c r="I294" s="74"/>
      <c r="J294" s="30"/>
      <c r="K294" s="30"/>
      <c r="L294" s="30"/>
      <c r="M294" s="30"/>
    </row>
    <row r="295" spans="2:13" s="37" customFormat="1" ht="14.25" customHeight="1" x14ac:dyDescent="0.2">
      <c r="B295" s="54">
        <v>44482</v>
      </c>
      <c r="C295" s="28" t="s">
        <v>53</v>
      </c>
      <c r="D295" s="31" t="s">
        <v>54</v>
      </c>
      <c r="E295" s="48" t="s">
        <v>54</v>
      </c>
      <c r="F295" s="48" t="s">
        <v>54</v>
      </c>
      <c r="G295" s="48" t="s">
        <v>54</v>
      </c>
      <c r="H295" s="48" t="s">
        <v>54</v>
      </c>
      <c r="I295" s="74"/>
      <c r="J295" s="30"/>
      <c r="K295" s="30"/>
      <c r="L295" s="30"/>
      <c r="M295" s="30"/>
    </row>
    <row r="296" spans="2:13" s="37" customFormat="1" ht="14.25" customHeight="1" x14ac:dyDescent="0.2">
      <c r="B296" s="54">
        <v>44483</v>
      </c>
      <c r="C296" s="28" t="s">
        <v>53</v>
      </c>
      <c r="D296" s="31" t="s">
        <v>54</v>
      </c>
      <c r="E296" s="48" t="s">
        <v>54</v>
      </c>
      <c r="F296" s="48" t="s">
        <v>54</v>
      </c>
      <c r="G296" s="48" t="s">
        <v>54</v>
      </c>
      <c r="H296" s="48" t="s">
        <v>54</v>
      </c>
      <c r="I296" s="74"/>
    </row>
    <row r="297" spans="2:13" s="37" customFormat="1" ht="55.5" customHeight="1" x14ac:dyDescent="0.2">
      <c r="B297" s="54">
        <v>44484</v>
      </c>
      <c r="C297" s="28" t="s">
        <v>55</v>
      </c>
      <c r="D297" s="31">
        <v>64000</v>
      </c>
      <c r="E297" s="48">
        <v>6272000</v>
      </c>
      <c r="F297" s="48">
        <v>98</v>
      </c>
      <c r="G297" s="48">
        <v>98</v>
      </c>
      <c r="H297" s="48">
        <v>98</v>
      </c>
      <c r="I297" s="74" t="s">
        <v>56</v>
      </c>
    </row>
    <row r="298" spans="2:13" s="37" customFormat="1" ht="14.25" customHeight="1" x14ac:dyDescent="0.2">
      <c r="B298" s="54">
        <v>44485</v>
      </c>
      <c r="C298" s="28" t="s">
        <v>53</v>
      </c>
      <c r="D298" s="31" t="s">
        <v>54</v>
      </c>
      <c r="E298" s="48" t="s">
        <v>54</v>
      </c>
      <c r="F298" s="48" t="s">
        <v>54</v>
      </c>
      <c r="G298" s="48" t="s">
        <v>54</v>
      </c>
      <c r="H298" s="48" t="s">
        <v>54</v>
      </c>
      <c r="I298" s="74"/>
    </row>
    <row r="299" spans="2:13" s="37" customFormat="1" ht="14.25" customHeight="1" x14ac:dyDescent="0.2">
      <c r="B299" s="54">
        <v>44486</v>
      </c>
      <c r="C299" s="28" t="s">
        <v>53</v>
      </c>
      <c r="D299" s="31" t="s">
        <v>54</v>
      </c>
      <c r="E299" s="48" t="s">
        <v>54</v>
      </c>
      <c r="F299" s="48" t="s">
        <v>54</v>
      </c>
      <c r="G299" s="48" t="s">
        <v>54</v>
      </c>
      <c r="H299" s="48" t="s">
        <v>54</v>
      </c>
      <c r="I299" s="74"/>
    </row>
    <row r="300" spans="2:13" s="37" customFormat="1" ht="55.5" customHeight="1" x14ac:dyDescent="0.2">
      <c r="B300" s="54">
        <v>44487</v>
      </c>
      <c r="C300" s="28" t="s">
        <v>55</v>
      </c>
      <c r="D300" s="31">
        <v>55000</v>
      </c>
      <c r="E300" s="48">
        <v>5189845.4000000004</v>
      </c>
      <c r="F300" s="48">
        <v>94.360825454545463</v>
      </c>
      <c r="G300" s="48">
        <v>93</v>
      </c>
      <c r="H300" s="48">
        <v>94.55</v>
      </c>
      <c r="I300" s="74" t="s">
        <v>56</v>
      </c>
    </row>
    <row r="301" spans="2:13" s="37" customFormat="1" ht="14.25" customHeight="1" x14ac:dyDescent="0.2">
      <c r="B301" s="54">
        <v>44488</v>
      </c>
      <c r="C301" s="28" t="s">
        <v>53</v>
      </c>
      <c r="D301" s="31" t="s">
        <v>54</v>
      </c>
      <c r="E301" s="48" t="s">
        <v>54</v>
      </c>
      <c r="F301" s="48" t="s">
        <v>54</v>
      </c>
      <c r="G301" s="48" t="s">
        <v>54</v>
      </c>
      <c r="H301" s="48" t="s">
        <v>54</v>
      </c>
      <c r="I301" s="74"/>
    </row>
    <row r="302" spans="2:13" s="37" customFormat="1" ht="55.5" customHeight="1" x14ac:dyDescent="0.2">
      <c r="B302" s="54">
        <v>44489</v>
      </c>
      <c r="C302" s="28" t="s">
        <v>57</v>
      </c>
      <c r="D302" s="31">
        <v>-90178</v>
      </c>
      <c r="E302" s="48">
        <v>-7789969.7199999997</v>
      </c>
      <c r="F302" s="48">
        <v>86.384370023730867</v>
      </c>
      <c r="G302" s="48">
        <v>86.05</v>
      </c>
      <c r="H302" s="48">
        <v>88</v>
      </c>
      <c r="I302" s="74" t="s">
        <v>56</v>
      </c>
    </row>
    <row r="303" spans="2:13" s="37" customFormat="1" ht="14.25" customHeight="1" x14ac:dyDescent="0.2">
      <c r="B303" s="54">
        <v>44490</v>
      </c>
      <c r="C303" s="28" t="s">
        <v>53</v>
      </c>
      <c r="D303" s="31" t="s">
        <v>54</v>
      </c>
      <c r="E303" s="48" t="s">
        <v>54</v>
      </c>
      <c r="F303" s="48" t="s">
        <v>54</v>
      </c>
      <c r="G303" s="48" t="s">
        <v>54</v>
      </c>
      <c r="H303" s="48" t="s">
        <v>54</v>
      </c>
      <c r="I303" s="74"/>
    </row>
    <row r="304" spans="2:13" s="37" customFormat="1" ht="14.25" customHeight="1" x14ac:dyDescent="0.2">
      <c r="B304" s="54">
        <v>44491</v>
      </c>
      <c r="C304" s="28" t="s">
        <v>53</v>
      </c>
      <c r="D304" s="31" t="s">
        <v>54</v>
      </c>
      <c r="E304" s="48" t="s">
        <v>54</v>
      </c>
      <c r="F304" s="48" t="s">
        <v>54</v>
      </c>
      <c r="G304" s="48" t="s">
        <v>54</v>
      </c>
      <c r="H304" s="48" t="s">
        <v>54</v>
      </c>
      <c r="I304" s="74"/>
    </row>
    <row r="305" spans="2:13" s="37" customFormat="1" ht="14.25" customHeight="1" x14ac:dyDescent="0.2">
      <c r="B305" s="54">
        <v>44492</v>
      </c>
      <c r="C305" s="28" t="s">
        <v>53</v>
      </c>
      <c r="D305" s="31" t="s">
        <v>54</v>
      </c>
      <c r="E305" s="48" t="s">
        <v>54</v>
      </c>
      <c r="F305" s="48" t="s">
        <v>54</v>
      </c>
      <c r="G305" s="48" t="s">
        <v>54</v>
      </c>
      <c r="H305" s="48" t="s">
        <v>54</v>
      </c>
      <c r="I305" s="74"/>
    </row>
    <row r="306" spans="2:13" s="37" customFormat="1" ht="14.25" customHeight="1" x14ac:dyDescent="0.2">
      <c r="B306" s="54">
        <v>44493</v>
      </c>
      <c r="C306" s="28" t="s">
        <v>53</v>
      </c>
      <c r="D306" s="31" t="s">
        <v>54</v>
      </c>
      <c r="E306" s="48" t="s">
        <v>54</v>
      </c>
      <c r="F306" s="48" t="s">
        <v>54</v>
      </c>
      <c r="G306" s="48" t="s">
        <v>54</v>
      </c>
      <c r="H306" s="48" t="s">
        <v>54</v>
      </c>
      <c r="I306" s="74"/>
      <c r="J306" s="30"/>
      <c r="K306" s="30"/>
      <c r="L306" s="30"/>
      <c r="M306" s="30"/>
    </row>
    <row r="307" spans="2:13" s="37" customFormat="1" ht="14.25" customHeight="1" x14ac:dyDescent="0.2">
      <c r="B307" s="54">
        <v>44494</v>
      </c>
      <c r="C307" s="28" t="s">
        <v>53</v>
      </c>
      <c r="D307" s="31" t="s">
        <v>54</v>
      </c>
      <c r="E307" s="48" t="s">
        <v>54</v>
      </c>
      <c r="F307" s="48" t="s">
        <v>54</v>
      </c>
      <c r="G307" s="48" t="s">
        <v>54</v>
      </c>
      <c r="H307" s="48" t="s">
        <v>54</v>
      </c>
      <c r="I307" s="74"/>
      <c r="J307" s="30"/>
      <c r="K307" s="30"/>
      <c r="L307" s="30"/>
      <c r="M307" s="30"/>
    </row>
    <row r="308" spans="2:13" s="37" customFormat="1" ht="14.25" customHeight="1" x14ac:dyDescent="0.2">
      <c r="B308" s="54">
        <v>44495</v>
      </c>
      <c r="C308" s="28" t="s">
        <v>53</v>
      </c>
      <c r="D308" s="31" t="s">
        <v>54</v>
      </c>
      <c r="E308" s="48" t="s">
        <v>54</v>
      </c>
      <c r="F308" s="48" t="s">
        <v>54</v>
      </c>
      <c r="G308" s="48" t="s">
        <v>54</v>
      </c>
      <c r="H308" s="48" t="s">
        <v>54</v>
      </c>
      <c r="I308" s="74"/>
      <c r="J308" s="30"/>
      <c r="K308" s="30"/>
      <c r="L308" s="30"/>
      <c r="M308" s="30"/>
    </row>
    <row r="309" spans="2:13" s="37" customFormat="1" ht="14.25" customHeight="1" x14ac:dyDescent="0.2">
      <c r="B309" s="54">
        <v>44496</v>
      </c>
      <c r="C309" s="28" t="s">
        <v>53</v>
      </c>
      <c r="D309" s="31" t="s">
        <v>54</v>
      </c>
      <c r="E309" s="48" t="s">
        <v>54</v>
      </c>
      <c r="F309" s="48" t="s">
        <v>54</v>
      </c>
      <c r="G309" s="48" t="s">
        <v>54</v>
      </c>
      <c r="H309" s="48" t="s">
        <v>54</v>
      </c>
      <c r="I309" s="74"/>
    </row>
    <row r="310" spans="2:13" s="37" customFormat="1" ht="14.25" customHeight="1" x14ac:dyDescent="0.2">
      <c r="B310" s="54">
        <v>44497</v>
      </c>
      <c r="C310" s="28" t="s">
        <v>53</v>
      </c>
      <c r="D310" s="31" t="s">
        <v>54</v>
      </c>
      <c r="E310" s="48" t="s">
        <v>54</v>
      </c>
      <c r="F310" s="48" t="s">
        <v>54</v>
      </c>
      <c r="G310" s="48" t="s">
        <v>54</v>
      </c>
      <c r="H310" s="48" t="s">
        <v>54</v>
      </c>
      <c r="I310" s="74"/>
    </row>
    <row r="311" spans="2:13" s="37" customFormat="1" ht="55.5" customHeight="1" x14ac:dyDescent="0.2">
      <c r="B311" s="54">
        <v>44498</v>
      </c>
      <c r="C311" s="28" t="s">
        <v>58</v>
      </c>
      <c r="D311" s="31">
        <v>-40762</v>
      </c>
      <c r="E311" s="48">
        <v>-2619622.1</v>
      </c>
      <c r="F311" s="48">
        <v>64.27</v>
      </c>
      <c r="G311" s="48">
        <v>58.21</v>
      </c>
      <c r="H311" s="48">
        <v>70.099999999999994</v>
      </c>
      <c r="I311" s="74" t="s">
        <v>56</v>
      </c>
    </row>
    <row r="312" spans="2:13" s="37" customFormat="1" ht="14.25" customHeight="1" x14ac:dyDescent="0.2">
      <c r="B312" s="54">
        <v>44499</v>
      </c>
      <c r="C312" s="28" t="s">
        <v>53</v>
      </c>
      <c r="D312" s="31" t="s">
        <v>54</v>
      </c>
      <c r="E312" s="48" t="s">
        <v>54</v>
      </c>
      <c r="F312" s="48" t="s">
        <v>54</v>
      </c>
      <c r="G312" s="48" t="s">
        <v>54</v>
      </c>
      <c r="H312" s="48" t="s">
        <v>54</v>
      </c>
      <c r="I312" s="74"/>
    </row>
    <row r="313" spans="2:13" s="37" customFormat="1" ht="14.25" customHeight="1" x14ac:dyDescent="0.2">
      <c r="B313" s="54">
        <v>44500</v>
      </c>
      <c r="C313" s="28" t="s">
        <v>53</v>
      </c>
      <c r="D313" s="31" t="s">
        <v>54</v>
      </c>
      <c r="E313" s="48" t="s">
        <v>54</v>
      </c>
      <c r="F313" s="48" t="s">
        <v>54</v>
      </c>
      <c r="G313" s="48" t="s">
        <v>54</v>
      </c>
      <c r="H313" s="48" t="s">
        <v>54</v>
      </c>
      <c r="I313" s="74"/>
      <c r="J313" s="30"/>
      <c r="K313" s="30"/>
      <c r="L313" s="30"/>
      <c r="M313" s="30"/>
    </row>
    <row r="314" spans="2:13" s="37" customFormat="1" ht="14.25" customHeight="1" x14ac:dyDescent="0.2">
      <c r="B314" s="54">
        <v>44501</v>
      </c>
      <c r="C314" s="28" t="s">
        <v>53</v>
      </c>
      <c r="D314" s="31" t="s">
        <v>54</v>
      </c>
      <c r="E314" s="48" t="s">
        <v>54</v>
      </c>
      <c r="F314" s="48" t="s">
        <v>54</v>
      </c>
      <c r="G314" s="48" t="s">
        <v>54</v>
      </c>
      <c r="H314" s="48" t="s">
        <v>54</v>
      </c>
      <c r="I314" s="74"/>
    </row>
    <row r="315" spans="2:13" s="37" customFormat="1" ht="55.5" customHeight="1" x14ac:dyDescent="0.2">
      <c r="B315" s="54">
        <v>44502</v>
      </c>
      <c r="C315" s="28" t="s">
        <v>58</v>
      </c>
      <c r="D315" s="31">
        <v>-17000</v>
      </c>
      <c r="E315" s="48">
        <v>-1053846.5</v>
      </c>
      <c r="F315" s="48">
        <v>61.99</v>
      </c>
      <c r="G315" s="48">
        <v>61.99</v>
      </c>
      <c r="H315" s="48">
        <v>62</v>
      </c>
      <c r="I315" s="74" t="s">
        <v>56</v>
      </c>
    </row>
    <row r="316" spans="2:13" s="37" customFormat="1" ht="55.5" customHeight="1" x14ac:dyDescent="0.2">
      <c r="B316" s="54">
        <v>44503</v>
      </c>
      <c r="C316" s="28" t="s">
        <v>55</v>
      </c>
      <c r="D316" s="31">
        <v>6594</v>
      </c>
      <c r="E316" s="48">
        <v>482605.89999999997</v>
      </c>
      <c r="F316" s="48">
        <v>73.18864118895965</v>
      </c>
      <c r="G316" s="48">
        <v>72.81</v>
      </c>
      <c r="H316" s="48">
        <v>74.8</v>
      </c>
      <c r="I316" s="74" t="s">
        <v>56</v>
      </c>
    </row>
    <row r="317" spans="2:13" s="37" customFormat="1" ht="14.25" customHeight="1" x14ac:dyDescent="0.2">
      <c r="B317" s="54">
        <v>44504</v>
      </c>
      <c r="C317" s="28" t="s">
        <v>53</v>
      </c>
      <c r="D317" s="31" t="s">
        <v>54</v>
      </c>
      <c r="E317" s="48" t="s">
        <v>54</v>
      </c>
      <c r="F317" s="48" t="s">
        <v>54</v>
      </c>
      <c r="G317" s="48" t="s">
        <v>54</v>
      </c>
      <c r="H317" s="48" t="s">
        <v>54</v>
      </c>
      <c r="I317" s="74"/>
    </row>
    <row r="318" spans="2:13" s="37" customFormat="1" ht="14.25" customHeight="1" x14ac:dyDescent="0.2">
      <c r="B318" s="54">
        <v>44505</v>
      </c>
      <c r="C318" s="28" t="s">
        <v>53</v>
      </c>
      <c r="D318" s="31" t="s">
        <v>54</v>
      </c>
      <c r="E318" s="48" t="s">
        <v>54</v>
      </c>
      <c r="F318" s="48" t="s">
        <v>54</v>
      </c>
      <c r="G318" s="48" t="s">
        <v>54</v>
      </c>
      <c r="H318" s="48" t="s">
        <v>54</v>
      </c>
      <c r="I318" s="74"/>
    </row>
    <row r="319" spans="2:13" s="37" customFormat="1" ht="14.25" customHeight="1" x14ac:dyDescent="0.2">
      <c r="B319" s="54">
        <v>44506</v>
      </c>
      <c r="C319" s="28" t="s">
        <v>53</v>
      </c>
      <c r="D319" s="31" t="s">
        <v>54</v>
      </c>
      <c r="E319" s="48" t="s">
        <v>54</v>
      </c>
      <c r="F319" s="48" t="s">
        <v>54</v>
      </c>
      <c r="G319" s="48" t="s">
        <v>54</v>
      </c>
      <c r="H319" s="48" t="s">
        <v>54</v>
      </c>
      <c r="I319" s="74"/>
    </row>
    <row r="320" spans="2:13" s="37" customFormat="1" ht="14.25" customHeight="1" x14ac:dyDescent="0.2">
      <c r="B320" s="54">
        <v>44507</v>
      </c>
      <c r="C320" s="28" t="s">
        <v>53</v>
      </c>
      <c r="D320" s="31" t="s">
        <v>54</v>
      </c>
      <c r="E320" s="48" t="s">
        <v>54</v>
      </c>
      <c r="F320" s="48" t="s">
        <v>54</v>
      </c>
      <c r="G320" s="48" t="s">
        <v>54</v>
      </c>
      <c r="H320" s="48" t="s">
        <v>54</v>
      </c>
      <c r="I320" s="74"/>
    </row>
    <row r="321" spans="2:13" s="37" customFormat="1" ht="55.5" customHeight="1" x14ac:dyDescent="0.2">
      <c r="B321" s="54">
        <v>44508</v>
      </c>
      <c r="C321" s="28" t="s">
        <v>55</v>
      </c>
      <c r="D321" s="31">
        <v>34891</v>
      </c>
      <c r="E321" s="48">
        <v>2677415.4</v>
      </c>
      <c r="F321" s="48">
        <v>76.736562437304741</v>
      </c>
      <c r="G321" s="48">
        <v>76.400000000000006</v>
      </c>
      <c r="H321" s="48">
        <v>77.150000000000006</v>
      </c>
      <c r="I321" s="74" t="s">
        <v>56</v>
      </c>
    </row>
    <row r="322" spans="2:13" s="37" customFormat="1" ht="14.25" customHeight="1" x14ac:dyDescent="0.2">
      <c r="B322" s="54">
        <v>44509</v>
      </c>
      <c r="C322" s="28" t="s">
        <v>53</v>
      </c>
      <c r="D322" s="31" t="s">
        <v>54</v>
      </c>
      <c r="E322" s="48" t="s">
        <v>54</v>
      </c>
      <c r="F322" s="48" t="s">
        <v>54</v>
      </c>
      <c r="G322" s="48" t="s">
        <v>54</v>
      </c>
      <c r="H322" s="48" t="s">
        <v>54</v>
      </c>
      <c r="I322" s="74"/>
    </row>
    <row r="323" spans="2:13" s="37" customFormat="1" ht="14.25" customHeight="1" x14ac:dyDescent="0.2">
      <c r="B323" s="54">
        <v>44510</v>
      </c>
      <c r="C323" s="28" t="s">
        <v>53</v>
      </c>
      <c r="D323" s="31" t="s">
        <v>54</v>
      </c>
      <c r="E323" s="48" t="s">
        <v>54</v>
      </c>
      <c r="F323" s="48" t="s">
        <v>54</v>
      </c>
      <c r="G323" s="48" t="s">
        <v>54</v>
      </c>
      <c r="H323" s="48" t="s">
        <v>54</v>
      </c>
      <c r="I323" s="74"/>
      <c r="J323" s="30"/>
      <c r="K323" s="30"/>
      <c r="L323" s="30"/>
      <c r="M323" s="30"/>
    </row>
    <row r="324" spans="2:13" s="37" customFormat="1" ht="55.5" customHeight="1" x14ac:dyDescent="0.2">
      <c r="B324" s="54">
        <v>44511</v>
      </c>
      <c r="C324" s="28" t="s">
        <v>55</v>
      </c>
      <c r="D324" s="31">
        <v>84000</v>
      </c>
      <c r="E324" s="48">
        <v>6529372.2500000009</v>
      </c>
      <c r="F324" s="48">
        <v>77.730622023809531</v>
      </c>
      <c r="G324" s="48">
        <v>76.099999999999994</v>
      </c>
      <c r="H324" s="48">
        <v>79.150000000000006</v>
      </c>
      <c r="I324" s="74" t="s">
        <v>56</v>
      </c>
      <c r="J324" s="30"/>
      <c r="K324" s="30"/>
      <c r="L324" s="30"/>
      <c r="M324" s="30"/>
    </row>
    <row r="325" spans="2:13" s="37" customFormat="1" ht="14.25" customHeight="1" x14ac:dyDescent="0.2">
      <c r="B325" s="54">
        <v>44512</v>
      </c>
      <c r="C325" s="28" t="s">
        <v>53</v>
      </c>
      <c r="D325" s="31" t="s">
        <v>54</v>
      </c>
      <c r="E325" s="48" t="s">
        <v>54</v>
      </c>
      <c r="F325" s="48" t="s">
        <v>54</v>
      </c>
      <c r="G325" s="48" t="s">
        <v>54</v>
      </c>
      <c r="H325" s="48" t="s">
        <v>54</v>
      </c>
      <c r="I325" s="74"/>
    </row>
    <row r="326" spans="2:13" s="37" customFormat="1" ht="14.25" customHeight="1" x14ac:dyDescent="0.2">
      <c r="B326" s="54">
        <v>44513</v>
      </c>
      <c r="C326" s="28" t="s">
        <v>53</v>
      </c>
      <c r="D326" s="31" t="s">
        <v>54</v>
      </c>
      <c r="E326" s="48" t="s">
        <v>54</v>
      </c>
      <c r="F326" s="48" t="s">
        <v>54</v>
      </c>
      <c r="G326" s="48" t="s">
        <v>54</v>
      </c>
      <c r="H326" s="48" t="s">
        <v>54</v>
      </c>
      <c r="I326" s="74"/>
    </row>
    <row r="327" spans="2:13" s="37" customFormat="1" ht="55.5" customHeight="1" x14ac:dyDescent="0.2">
      <c r="B327" s="54">
        <v>44514</v>
      </c>
      <c r="C327" s="28" t="s">
        <v>58</v>
      </c>
      <c r="D327" s="31">
        <v>-68200</v>
      </c>
      <c r="E327" s="48">
        <v>-5051125.8499999996</v>
      </c>
      <c r="F327" s="48">
        <v>74.063428885630501</v>
      </c>
      <c r="G327" s="48">
        <v>73.8</v>
      </c>
      <c r="H327" s="48">
        <v>75</v>
      </c>
      <c r="I327" s="74" t="s">
        <v>56</v>
      </c>
      <c r="J327" s="30"/>
      <c r="K327" s="30"/>
      <c r="L327" s="30"/>
      <c r="M327" s="30"/>
    </row>
    <row r="328" spans="2:13" s="37" customFormat="1" ht="14.25" customHeight="1" x14ac:dyDescent="0.2">
      <c r="B328" s="54">
        <v>44515</v>
      </c>
      <c r="C328" s="28" t="s">
        <v>53</v>
      </c>
      <c r="D328" s="31" t="s">
        <v>54</v>
      </c>
      <c r="E328" s="48" t="s">
        <v>54</v>
      </c>
      <c r="F328" s="48" t="s">
        <v>54</v>
      </c>
      <c r="G328" s="48" t="s">
        <v>54</v>
      </c>
      <c r="H328" s="48" t="s">
        <v>54</v>
      </c>
      <c r="I328" s="74"/>
    </row>
    <row r="329" spans="2:13" s="37" customFormat="1" ht="14.25" customHeight="1" x14ac:dyDescent="0.2">
      <c r="B329" s="54">
        <v>44516</v>
      </c>
      <c r="C329" s="28" t="s">
        <v>53</v>
      </c>
      <c r="D329" s="31" t="s">
        <v>54</v>
      </c>
      <c r="E329" s="48" t="s">
        <v>54</v>
      </c>
      <c r="F329" s="48" t="s">
        <v>54</v>
      </c>
      <c r="G329" s="48" t="s">
        <v>54</v>
      </c>
      <c r="H329" s="48" t="s">
        <v>54</v>
      </c>
      <c r="I329" s="74"/>
    </row>
    <row r="330" spans="2:13" s="37" customFormat="1" ht="14.25" customHeight="1" x14ac:dyDescent="0.2">
      <c r="B330" s="54">
        <v>44517</v>
      </c>
      <c r="C330" s="28" t="s">
        <v>53</v>
      </c>
      <c r="D330" s="31" t="s">
        <v>54</v>
      </c>
      <c r="E330" s="48" t="s">
        <v>54</v>
      </c>
      <c r="F330" s="48" t="s">
        <v>54</v>
      </c>
      <c r="G330" s="48" t="s">
        <v>54</v>
      </c>
      <c r="H330" s="48" t="s">
        <v>54</v>
      </c>
      <c r="I330" s="74"/>
    </row>
    <row r="331" spans="2:13" s="37" customFormat="1" ht="14.25" customHeight="1" x14ac:dyDescent="0.2">
      <c r="B331" s="54">
        <v>44518</v>
      </c>
      <c r="C331" s="28" t="s">
        <v>53</v>
      </c>
      <c r="D331" s="31" t="s">
        <v>54</v>
      </c>
      <c r="E331" s="48" t="s">
        <v>54</v>
      </c>
      <c r="F331" s="48" t="s">
        <v>54</v>
      </c>
      <c r="G331" s="48" t="s">
        <v>54</v>
      </c>
      <c r="H331" s="48" t="s">
        <v>54</v>
      </c>
      <c r="I331" s="74"/>
    </row>
    <row r="332" spans="2:13" s="37" customFormat="1" ht="14.25" customHeight="1" x14ac:dyDescent="0.2">
      <c r="B332" s="54">
        <v>44519</v>
      </c>
      <c r="C332" s="28" t="s">
        <v>53</v>
      </c>
      <c r="D332" s="31" t="s">
        <v>54</v>
      </c>
      <c r="E332" s="48" t="s">
        <v>54</v>
      </c>
      <c r="F332" s="48" t="s">
        <v>54</v>
      </c>
      <c r="G332" s="48" t="s">
        <v>54</v>
      </c>
      <c r="H332" s="48" t="s">
        <v>54</v>
      </c>
      <c r="I332" s="74"/>
    </row>
    <row r="333" spans="2:13" s="37" customFormat="1" ht="14.25" customHeight="1" x14ac:dyDescent="0.2">
      <c r="B333" s="54">
        <v>44520</v>
      </c>
      <c r="C333" s="28" t="s">
        <v>53</v>
      </c>
      <c r="D333" s="31" t="s">
        <v>54</v>
      </c>
      <c r="E333" s="48" t="s">
        <v>54</v>
      </c>
      <c r="F333" s="48" t="s">
        <v>54</v>
      </c>
      <c r="G333" s="48" t="s">
        <v>54</v>
      </c>
      <c r="H333" s="48" t="s">
        <v>54</v>
      </c>
      <c r="I333" s="74"/>
    </row>
    <row r="334" spans="2:13" s="37" customFormat="1" ht="14.25" customHeight="1" x14ac:dyDescent="0.2">
      <c r="B334" s="54">
        <v>44521</v>
      </c>
      <c r="C334" s="28" t="s">
        <v>53</v>
      </c>
      <c r="D334" s="31" t="s">
        <v>54</v>
      </c>
      <c r="E334" s="48" t="s">
        <v>54</v>
      </c>
      <c r="F334" s="48" t="s">
        <v>54</v>
      </c>
      <c r="G334" s="48" t="s">
        <v>54</v>
      </c>
      <c r="H334" s="48" t="s">
        <v>54</v>
      </c>
      <c r="I334" s="74"/>
    </row>
    <row r="335" spans="2:13" s="37" customFormat="1" ht="14.25" customHeight="1" x14ac:dyDescent="0.2">
      <c r="B335" s="54">
        <v>44522</v>
      </c>
      <c r="C335" s="28" t="s">
        <v>53</v>
      </c>
      <c r="D335" s="31" t="s">
        <v>54</v>
      </c>
      <c r="E335" s="48" t="s">
        <v>54</v>
      </c>
      <c r="F335" s="48" t="s">
        <v>54</v>
      </c>
      <c r="G335" s="48" t="s">
        <v>54</v>
      </c>
      <c r="H335" s="48" t="s">
        <v>54</v>
      </c>
      <c r="I335" s="74"/>
    </row>
    <row r="336" spans="2:13" s="37" customFormat="1" ht="14.25" customHeight="1" x14ac:dyDescent="0.2">
      <c r="B336" s="54">
        <v>44523</v>
      </c>
      <c r="C336" s="28" t="s">
        <v>53</v>
      </c>
      <c r="D336" s="31" t="s">
        <v>54</v>
      </c>
      <c r="E336" s="48" t="s">
        <v>54</v>
      </c>
      <c r="F336" s="48" t="s">
        <v>54</v>
      </c>
      <c r="G336" s="48" t="s">
        <v>54</v>
      </c>
      <c r="H336" s="48" t="s">
        <v>54</v>
      </c>
      <c r="I336" s="74"/>
    </row>
    <row r="337" spans="2:13" s="37" customFormat="1" ht="55.5" customHeight="1" x14ac:dyDescent="0.2">
      <c r="B337" s="54">
        <v>44524</v>
      </c>
      <c r="C337" s="28" t="s">
        <v>55</v>
      </c>
      <c r="D337" s="31">
        <v>37107</v>
      </c>
      <c r="E337" s="48">
        <v>3692896.7</v>
      </c>
      <c r="F337" s="48">
        <v>99.520217209690898</v>
      </c>
      <c r="G337" s="48">
        <v>98.55</v>
      </c>
      <c r="H337" s="48">
        <v>103</v>
      </c>
      <c r="I337" s="74" t="s">
        <v>56</v>
      </c>
    </row>
    <row r="338" spans="2:13" s="37" customFormat="1" ht="14.25" customHeight="1" x14ac:dyDescent="0.2">
      <c r="B338" s="54">
        <v>44525</v>
      </c>
      <c r="C338" s="28" t="s">
        <v>53</v>
      </c>
      <c r="D338" s="31" t="s">
        <v>54</v>
      </c>
      <c r="E338" s="48" t="s">
        <v>54</v>
      </c>
      <c r="F338" s="48" t="s">
        <v>54</v>
      </c>
      <c r="G338" s="48" t="s">
        <v>54</v>
      </c>
      <c r="H338" s="48" t="s">
        <v>54</v>
      </c>
      <c r="I338" s="74"/>
    </row>
    <row r="339" spans="2:13" s="37" customFormat="1" ht="14.25" customHeight="1" x14ac:dyDescent="0.2">
      <c r="B339" s="54">
        <v>44526</v>
      </c>
      <c r="C339" s="28" t="s">
        <v>53</v>
      </c>
      <c r="D339" s="31" t="s">
        <v>54</v>
      </c>
      <c r="E339" s="48" t="s">
        <v>54</v>
      </c>
      <c r="F339" s="48" t="s">
        <v>54</v>
      </c>
      <c r="G339" s="48" t="s">
        <v>54</v>
      </c>
      <c r="H339" s="48" t="s">
        <v>54</v>
      </c>
      <c r="I339" s="74"/>
    </row>
    <row r="340" spans="2:13" s="37" customFormat="1" ht="14.25" customHeight="1" x14ac:dyDescent="0.2">
      <c r="B340" s="54">
        <v>44527</v>
      </c>
      <c r="C340" s="28" t="s">
        <v>53</v>
      </c>
      <c r="D340" s="31" t="s">
        <v>54</v>
      </c>
      <c r="E340" s="48" t="s">
        <v>54</v>
      </c>
      <c r="F340" s="48" t="s">
        <v>54</v>
      </c>
      <c r="G340" s="48" t="s">
        <v>54</v>
      </c>
      <c r="H340" s="48" t="s">
        <v>54</v>
      </c>
      <c r="I340" s="74"/>
      <c r="J340" s="30"/>
      <c r="K340" s="30"/>
      <c r="L340" s="30"/>
      <c r="M340" s="30"/>
    </row>
    <row r="341" spans="2:13" s="37" customFormat="1" ht="14.25" customHeight="1" x14ac:dyDescent="0.2">
      <c r="B341" s="54">
        <v>44528</v>
      </c>
      <c r="C341" s="28" t="s">
        <v>53</v>
      </c>
      <c r="D341" s="31" t="s">
        <v>54</v>
      </c>
      <c r="E341" s="48" t="s">
        <v>54</v>
      </c>
      <c r="F341" s="48" t="s">
        <v>54</v>
      </c>
      <c r="G341" s="48" t="s">
        <v>54</v>
      </c>
      <c r="H341" s="48" t="s">
        <v>54</v>
      </c>
      <c r="I341" s="74"/>
      <c r="J341" s="30"/>
      <c r="K341" s="30"/>
      <c r="L341" s="30"/>
      <c r="M341" s="30"/>
    </row>
    <row r="342" spans="2:13" s="37" customFormat="1" ht="55.5" customHeight="1" x14ac:dyDescent="0.2">
      <c r="B342" s="54">
        <v>44529</v>
      </c>
      <c r="C342" s="28" t="s">
        <v>55</v>
      </c>
      <c r="D342" s="31">
        <v>115496</v>
      </c>
      <c r="E342" s="48">
        <v>12191393.029999999</v>
      </c>
      <c r="F342" s="48">
        <v>105.5568420551361</v>
      </c>
      <c r="G342" s="48">
        <v>98</v>
      </c>
      <c r="H342" s="48">
        <v>108.5</v>
      </c>
      <c r="I342" s="74" t="s">
        <v>56</v>
      </c>
      <c r="J342" s="30"/>
      <c r="K342" s="30"/>
      <c r="L342" s="30"/>
      <c r="M342" s="30"/>
    </row>
    <row r="343" spans="2:13" s="37" customFormat="1" ht="14.25" customHeight="1" x14ac:dyDescent="0.2">
      <c r="B343" s="54">
        <v>44530</v>
      </c>
      <c r="C343" s="28" t="s">
        <v>53</v>
      </c>
      <c r="D343" s="31" t="s">
        <v>54</v>
      </c>
      <c r="E343" s="48" t="s">
        <v>54</v>
      </c>
      <c r="F343" s="48" t="s">
        <v>54</v>
      </c>
      <c r="G343" s="48" t="s">
        <v>54</v>
      </c>
      <c r="H343" s="48" t="s">
        <v>54</v>
      </c>
      <c r="I343" s="74"/>
      <c r="J343" s="30"/>
      <c r="K343" s="30"/>
      <c r="L343" s="30"/>
      <c r="M343" s="30"/>
    </row>
    <row r="344" spans="2:13" s="37" customFormat="1" ht="55.5" customHeight="1" x14ac:dyDescent="0.2">
      <c r="B344" s="54">
        <v>44531</v>
      </c>
      <c r="C344" s="28" t="s">
        <v>58</v>
      </c>
      <c r="D344" s="31">
        <v>-23509</v>
      </c>
      <c r="E344" s="48">
        <v>-2263611.02</v>
      </c>
      <c r="F344" s="48">
        <v>96.286997320175232</v>
      </c>
      <c r="G344" s="48">
        <v>95.5</v>
      </c>
      <c r="H344" s="48">
        <v>98.55</v>
      </c>
      <c r="I344" s="74" t="s">
        <v>56</v>
      </c>
      <c r="J344" s="30"/>
      <c r="K344" s="30"/>
      <c r="L344" s="30"/>
      <c r="M344" s="30"/>
    </row>
    <row r="345" spans="2:13" s="37" customFormat="1" ht="14.25" customHeight="1" x14ac:dyDescent="0.2">
      <c r="B345" s="54">
        <v>44532</v>
      </c>
      <c r="C345" s="28" t="s">
        <v>53</v>
      </c>
      <c r="D345" s="31" t="s">
        <v>54</v>
      </c>
      <c r="E345" s="48" t="s">
        <v>54</v>
      </c>
      <c r="F345" s="48" t="s">
        <v>54</v>
      </c>
      <c r="G345" s="48" t="s">
        <v>54</v>
      </c>
      <c r="H345" s="48" t="s">
        <v>54</v>
      </c>
      <c r="I345" s="74"/>
      <c r="J345" s="30"/>
      <c r="K345" s="30"/>
      <c r="L345" s="30"/>
      <c r="M345" s="30"/>
    </row>
    <row r="346" spans="2:13" s="37" customFormat="1" ht="14.25" customHeight="1" x14ac:dyDescent="0.2">
      <c r="B346" s="54">
        <v>44533</v>
      </c>
      <c r="C346" s="28" t="s">
        <v>53</v>
      </c>
      <c r="D346" s="31" t="s">
        <v>54</v>
      </c>
      <c r="E346" s="48" t="s">
        <v>54</v>
      </c>
      <c r="F346" s="48" t="s">
        <v>54</v>
      </c>
      <c r="G346" s="48" t="s">
        <v>54</v>
      </c>
      <c r="H346" s="48" t="s">
        <v>54</v>
      </c>
      <c r="I346" s="74"/>
      <c r="J346" s="30"/>
      <c r="K346" s="30"/>
      <c r="L346" s="30"/>
      <c r="M346" s="30"/>
    </row>
    <row r="347" spans="2:13" s="37" customFormat="1" ht="14.25" customHeight="1" x14ac:dyDescent="0.2">
      <c r="B347" s="54">
        <v>44534</v>
      </c>
      <c r="C347" s="28" t="s">
        <v>53</v>
      </c>
      <c r="D347" s="31" t="s">
        <v>54</v>
      </c>
      <c r="E347" s="48" t="s">
        <v>54</v>
      </c>
      <c r="F347" s="48" t="s">
        <v>54</v>
      </c>
      <c r="G347" s="48" t="s">
        <v>54</v>
      </c>
      <c r="H347" s="48" t="s">
        <v>54</v>
      </c>
      <c r="I347" s="74"/>
    </row>
    <row r="348" spans="2:13" s="37" customFormat="1" ht="55.5" customHeight="1" x14ac:dyDescent="0.2">
      <c r="B348" s="54">
        <v>44535</v>
      </c>
      <c r="C348" s="28" t="s">
        <v>58</v>
      </c>
      <c r="D348" s="31">
        <v>-92118</v>
      </c>
      <c r="E348" s="48">
        <v>-7946093.7000000002</v>
      </c>
      <c r="F348" s="48">
        <v>86.259945938904451</v>
      </c>
      <c r="G348" s="48">
        <v>85.9</v>
      </c>
      <c r="H348" s="48">
        <v>88.42</v>
      </c>
      <c r="I348" s="74" t="s">
        <v>56</v>
      </c>
    </row>
    <row r="349" spans="2:13" s="37" customFormat="1" ht="14.25" customHeight="1" x14ac:dyDescent="0.2">
      <c r="B349" s="54">
        <v>44536</v>
      </c>
      <c r="C349" s="28" t="s">
        <v>53</v>
      </c>
      <c r="D349" s="31" t="s">
        <v>54</v>
      </c>
      <c r="E349" s="48" t="s">
        <v>54</v>
      </c>
      <c r="F349" s="48" t="s">
        <v>54</v>
      </c>
      <c r="G349" s="48" t="s">
        <v>54</v>
      </c>
      <c r="H349" s="48" t="s">
        <v>54</v>
      </c>
      <c r="I349" s="74"/>
    </row>
    <row r="350" spans="2:13" s="37" customFormat="1" ht="14.25" customHeight="1" x14ac:dyDescent="0.2">
      <c r="B350" s="54">
        <v>44537</v>
      </c>
      <c r="C350" s="28" t="s">
        <v>53</v>
      </c>
      <c r="D350" s="31" t="s">
        <v>54</v>
      </c>
      <c r="E350" s="48" t="s">
        <v>54</v>
      </c>
      <c r="F350" s="48" t="s">
        <v>54</v>
      </c>
      <c r="G350" s="48" t="s">
        <v>54</v>
      </c>
      <c r="H350" s="48" t="s">
        <v>54</v>
      </c>
      <c r="I350" s="74"/>
    </row>
    <row r="351" spans="2:13" s="37" customFormat="1" ht="14.25" customHeight="1" x14ac:dyDescent="0.2">
      <c r="B351" s="54">
        <v>44538</v>
      </c>
      <c r="C351" s="28" t="s">
        <v>53</v>
      </c>
      <c r="D351" s="31" t="s">
        <v>54</v>
      </c>
      <c r="E351" s="48" t="s">
        <v>54</v>
      </c>
      <c r="F351" s="48" t="s">
        <v>54</v>
      </c>
      <c r="G351" s="48" t="s">
        <v>54</v>
      </c>
      <c r="H351" s="48" t="s">
        <v>54</v>
      </c>
      <c r="I351" s="74"/>
    </row>
    <row r="352" spans="2:13" s="37" customFormat="1" ht="14.25" customHeight="1" x14ac:dyDescent="0.2">
      <c r="B352" s="54">
        <v>44539</v>
      </c>
      <c r="C352" s="28" t="s">
        <v>53</v>
      </c>
      <c r="D352" s="31" t="s">
        <v>54</v>
      </c>
      <c r="E352" s="48" t="s">
        <v>54</v>
      </c>
      <c r="F352" s="48" t="s">
        <v>54</v>
      </c>
      <c r="G352" s="48" t="s">
        <v>54</v>
      </c>
      <c r="H352" s="48" t="s">
        <v>54</v>
      </c>
      <c r="I352" s="74"/>
    </row>
    <row r="353" spans="2:13" s="37" customFormat="1" ht="14.25" customHeight="1" x14ac:dyDescent="0.2">
      <c r="B353" s="54">
        <v>44540</v>
      </c>
      <c r="C353" s="28" t="s">
        <v>53</v>
      </c>
      <c r="D353" s="31" t="s">
        <v>54</v>
      </c>
      <c r="E353" s="48" t="s">
        <v>54</v>
      </c>
      <c r="F353" s="48" t="s">
        <v>54</v>
      </c>
      <c r="G353" s="48" t="s">
        <v>54</v>
      </c>
      <c r="H353" s="48" t="s">
        <v>54</v>
      </c>
      <c r="I353" s="74"/>
      <c r="J353" s="30"/>
      <c r="K353" s="30"/>
      <c r="L353" s="30"/>
      <c r="M353" s="30"/>
    </row>
    <row r="354" spans="2:13" s="37" customFormat="1" ht="14.25" customHeight="1" x14ac:dyDescent="0.2">
      <c r="B354" s="54">
        <v>44541</v>
      </c>
      <c r="C354" s="28" t="s">
        <v>53</v>
      </c>
      <c r="D354" s="31" t="s">
        <v>54</v>
      </c>
      <c r="E354" s="48" t="s">
        <v>54</v>
      </c>
      <c r="F354" s="48" t="s">
        <v>54</v>
      </c>
      <c r="G354" s="48" t="s">
        <v>54</v>
      </c>
      <c r="H354" s="48" t="s">
        <v>54</v>
      </c>
      <c r="I354" s="74"/>
      <c r="J354" s="30"/>
      <c r="K354" s="30"/>
      <c r="L354" s="30"/>
      <c r="M354" s="30"/>
    </row>
    <row r="355" spans="2:13" s="37" customFormat="1" ht="14.25" customHeight="1" x14ac:dyDescent="0.2">
      <c r="B355" s="54">
        <v>44542</v>
      </c>
      <c r="C355" s="28" t="s">
        <v>53</v>
      </c>
      <c r="D355" s="31" t="s">
        <v>54</v>
      </c>
      <c r="E355" s="48" t="s">
        <v>54</v>
      </c>
      <c r="F355" s="48" t="s">
        <v>54</v>
      </c>
      <c r="G355" s="48" t="s">
        <v>54</v>
      </c>
      <c r="H355" s="48" t="s">
        <v>54</v>
      </c>
      <c r="I355" s="74"/>
    </row>
    <row r="356" spans="2:13" s="37" customFormat="1" ht="14.25" customHeight="1" x14ac:dyDescent="0.2">
      <c r="B356" s="54">
        <v>44543</v>
      </c>
      <c r="C356" s="28" t="s">
        <v>53</v>
      </c>
      <c r="D356" s="31" t="s">
        <v>54</v>
      </c>
      <c r="E356" s="48" t="s">
        <v>54</v>
      </c>
      <c r="F356" s="48" t="s">
        <v>54</v>
      </c>
      <c r="G356" s="48" t="s">
        <v>54</v>
      </c>
      <c r="H356" s="48" t="s">
        <v>54</v>
      </c>
      <c r="I356" s="74"/>
    </row>
    <row r="357" spans="2:13" s="37" customFormat="1" ht="14.25" customHeight="1" x14ac:dyDescent="0.2">
      <c r="B357" s="54">
        <v>44544</v>
      </c>
      <c r="C357" s="28" t="s">
        <v>53</v>
      </c>
      <c r="D357" s="31" t="s">
        <v>54</v>
      </c>
      <c r="E357" s="48" t="s">
        <v>54</v>
      </c>
      <c r="F357" s="48" t="s">
        <v>54</v>
      </c>
      <c r="G357" s="48" t="s">
        <v>54</v>
      </c>
      <c r="H357" s="48" t="s">
        <v>54</v>
      </c>
      <c r="I357" s="74"/>
    </row>
    <row r="358" spans="2:13" s="37" customFormat="1" ht="14.25" customHeight="1" x14ac:dyDescent="0.2">
      <c r="B358" s="54">
        <v>44545</v>
      </c>
      <c r="C358" s="28" t="s">
        <v>53</v>
      </c>
      <c r="D358" s="31" t="s">
        <v>54</v>
      </c>
      <c r="E358" s="48" t="s">
        <v>54</v>
      </c>
      <c r="F358" s="48" t="s">
        <v>54</v>
      </c>
      <c r="G358" s="48" t="s">
        <v>54</v>
      </c>
      <c r="H358" s="48" t="s">
        <v>54</v>
      </c>
      <c r="I358" s="74"/>
    </row>
    <row r="359" spans="2:13" s="37" customFormat="1" ht="14.25" customHeight="1" x14ac:dyDescent="0.2">
      <c r="B359" s="54">
        <v>44546</v>
      </c>
      <c r="C359" s="28" t="s">
        <v>53</v>
      </c>
      <c r="D359" s="31" t="s">
        <v>54</v>
      </c>
      <c r="E359" s="48" t="s">
        <v>54</v>
      </c>
      <c r="F359" s="48" t="s">
        <v>54</v>
      </c>
      <c r="G359" s="48" t="s">
        <v>54</v>
      </c>
      <c r="H359" s="48" t="s">
        <v>54</v>
      </c>
      <c r="I359" s="74"/>
    </row>
    <row r="360" spans="2:13" s="37" customFormat="1" ht="14.25" customHeight="1" x14ac:dyDescent="0.2">
      <c r="B360" s="54">
        <v>44547</v>
      </c>
      <c r="C360" s="28" t="s">
        <v>53</v>
      </c>
      <c r="D360" s="31" t="s">
        <v>54</v>
      </c>
      <c r="E360" s="48" t="s">
        <v>54</v>
      </c>
      <c r="F360" s="48" t="s">
        <v>54</v>
      </c>
      <c r="G360" s="48" t="s">
        <v>54</v>
      </c>
      <c r="H360" s="48" t="s">
        <v>54</v>
      </c>
      <c r="I360" s="74"/>
    </row>
    <row r="361" spans="2:13" s="37" customFormat="1" ht="55.5" customHeight="1" x14ac:dyDescent="0.2">
      <c r="B361" s="54">
        <v>44548</v>
      </c>
      <c r="C361" s="28" t="s">
        <v>55</v>
      </c>
      <c r="D361" s="31">
        <v>25686</v>
      </c>
      <c r="E361" s="48">
        <v>3665303</v>
      </c>
      <c r="F361" s="48">
        <v>142.69652729113136</v>
      </c>
      <c r="G361" s="48">
        <v>141.25</v>
      </c>
      <c r="H361" s="48">
        <v>143.02000000000001</v>
      </c>
      <c r="I361" s="74" t="s">
        <v>56</v>
      </c>
      <c r="J361" s="30"/>
      <c r="K361" s="30"/>
      <c r="L361" s="30"/>
      <c r="M361" s="30"/>
    </row>
    <row r="362" spans="2:13" s="37" customFormat="1" ht="55.5" customHeight="1" x14ac:dyDescent="0.2">
      <c r="B362" s="54">
        <v>44549</v>
      </c>
      <c r="C362" s="28" t="s">
        <v>55</v>
      </c>
      <c r="D362" s="31">
        <v>15401</v>
      </c>
      <c r="E362" s="48">
        <v>2399859.75</v>
      </c>
      <c r="F362" s="48">
        <v>155.8249301993377</v>
      </c>
      <c r="G362" s="48">
        <v>151.80000000000001</v>
      </c>
      <c r="H362" s="48">
        <v>157</v>
      </c>
      <c r="I362" s="74" t="s">
        <v>56</v>
      </c>
      <c r="J362" s="30"/>
      <c r="K362" s="30"/>
      <c r="L362" s="30"/>
      <c r="M362" s="30"/>
    </row>
    <row r="363" spans="2:13" s="37" customFormat="1" ht="55.5" customHeight="1" x14ac:dyDescent="0.2">
      <c r="B363" s="54">
        <v>44550</v>
      </c>
      <c r="C363" s="28" t="s">
        <v>55</v>
      </c>
      <c r="D363" s="31">
        <v>35387</v>
      </c>
      <c r="E363" s="48">
        <v>5207485.8</v>
      </c>
      <c r="F363" s="48">
        <v>147.158159776189</v>
      </c>
      <c r="G363" s="48">
        <v>147</v>
      </c>
      <c r="H363" s="48">
        <v>151.05000000000001</v>
      </c>
      <c r="I363" s="74" t="s">
        <v>56</v>
      </c>
    </row>
    <row r="364" spans="2:13" s="37" customFormat="1" ht="55.5" customHeight="1" x14ac:dyDescent="0.2">
      <c r="B364" s="54">
        <v>44551</v>
      </c>
      <c r="C364" s="28" t="s">
        <v>55</v>
      </c>
      <c r="D364" s="31">
        <v>46958</v>
      </c>
      <c r="E364" s="48">
        <v>7618612.5</v>
      </c>
      <c r="F364" s="48">
        <v>162.24312151284127</v>
      </c>
      <c r="G364" s="48">
        <v>162</v>
      </c>
      <c r="H364" s="48">
        <v>162.75</v>
      </c>
      <c r="I364" s="74" t="s">
        <v>56</v>
      </c>
      <c r="J364" s="30"/>
      <c r="K364" s="30"/>
      <c r="L364" s="30"/>
      <c r="M364" s="30"/>
    </row>
    <row r="365" spans="2:13" s="37" customFormat="1" ht="55.5" customHeight="1" x14ac:dyDescent="0.2">
      <c r="B365" s="54">
        <v>44552</v>
      </c>
      <c r="C365" s="28" t="s">
        <v>55</v>
      </c>
      <c r="D365" s="31">
        <v>44000</v>
      </c>
      <c r="E365" s="48">
        <v>7790036.0499999989</v>
      </c>
      <c r="F365" s="48">
        <v>177.04627386363634</v>
      </c>
      <c r="G365" s="48">
        <v>176</v>
      </c>
      <c r="H365" s="48">
        <v>177.15</v>
      </c>
      <c r="I365" s="74" t="s">
        <v>56</v>
      </c>
    </row>
    <row r="366" spans="2:13" s="37" customFormat="1" ht="14.25" customHeight="1" x14ac:dyDescent="0.2">
      <c r="B366" s="54">
        <v>44553</v>
      </c>
      <c r="C366" s="28" t="s">
        <v>53</v>
      </c>
      <c r="D366" s="31" t="s">
        <v>54</v>
      </c>
      <c r="E366" s="48" t="s">
        <v>54</v>
      </c>
      <c r="F366" s="48" t="s">
        <v>54</v>
      </c>
      <c r="G366" s="48" t="s">
        <v>54</v>
      </c>
      <c r="H366" s="48" t="s">
        <v>54</v>
      </c>
      <c r="I366" s="74"/>
      <c r="J366" s="30"/>
      <c r="K366" s="30"/>
      <c r="L366" s="30"/>
      <c r="M366" s="30"/>
    </row>
    <row r="367" spans="2:13" s="37" customFormat="1" ht="55.5" customHeight="1" x14ac:dyDescent="0.2">
      <c r="B367" s="54">
        <v>44554</v>
      </c>
      <c r="C367" s="28" t="s">
        <v>58</v>
      </c>
      <c r="D367" s="31">
        <v>-91201</v>
      </c>
      <c r="E367" s="48">
        <v>-9030921.3000000007</v>
      </c>
      <c r="F367" s="48">
        <v>99.022174098968222</v>
      </c>
      <c r="G367" s="48">
        <v>99</v>
      </c>
      <c r="H367" s="48">
        <v>108</v>
      </c>
      <c r="I367" s="74" t="s">
        <v>56</v>
      </c>
    </row>
    <row r="368" spans="2:13" s="37" customFormat="1" ht="55.5" customHeight="1" x14ac:dyDescent="0.2">
      <c r="B368" s="54">
        <v>44555</v>
      </c>
      <c r="C368" s="28" t="s">
        <v>58</v>
      </c>
      <c r="D368" s="31">
        <v>-84751</v>
      </c>
      <c r="E368" s="48">
        <v>-6304669.4000000004</v>
      </c>
      <c r="F368" s="48">
        <v>74.390501587001921</v>
      </c>
      <c r="G368" s="48">
        <v>60</v>
      </c>
      <c r="H368" s="48">
        <v>85.1</v>
      </c>
      <c r="I368" s="74" t="s">
        <v>56</v>
      </c>
    </row>
    <row r="369" spans="2:13" s="37" customFormat="1" ht="14.25" customHeight="1" x14ac:dyDescent="0.2">
      <c r="B369" s="54">
        <v>44556</v>
      </c>
      <c r="C369" s="28" t="s">
        <v>53</v>
      </c>
      <c r="D369" s="31" t="s">
        <v>54</v>
      </c>
      <c r="E369" s="48" t="s">
        <v>54</v>
      </c>
      <c r="F369" s="48" t="s">
        <v>54</v>
      </c>
      <c r="G369" s="48" t="s">
        <v>54</v>
      </c>
      <c r="H369" s="48" t="s">
        <v>54</v>
      </c>
      <c r="I369" s="74"/>
    </row>
    <row r="370" spans="2:13" s="37" customFormat="1" ht="14.25" customHeight="1" x14ac:dyDescent="0.2">
      <c r="B370" s="54">
        <v>44557</v>
      </c>
      <c r="C370" s="28" t="s">
        <v>53</v>
      </c>
      <c r="D370" s="31" t="s">
        <v>54</v>
      </c>
      <c r="E370" s="48" t="s">
        <v>54</v>
      </c>
      <c r="F370" s="48" t="s">
        <v>54</v>
      </c>
      <c r="G370" s="48" t="s">
        <v>54</v>
      </c>
      <c r="H370" s="48" t="s">
        <v>54</v>
      </c>
      <c r="I370" s="74"/>
    </row>
    <row r="371" spans="2:13" s="37" customFormat="1" ht="59.25" customHeight="1" x14ac:dyDescent="0.2">
      <c r="B371" s="54">
        <v>44558</v>
      </c>
      <c r="C371" s="28" t="s">
        <v>58</v>
      </c>
      <c r="D371" s="31">
        <v>-94220</v>
      </c>
      <c r="E371" s="48">
        <v>-8138132.3499999996</v>
      </c>
      <c r="F371" s="48">
        <v>86.373724793037567</v>
      </c>
      <c r="G371" s="48">
        <v>85</v>
      </c>
      <c r="H371" s="48">
        <v>90</v>
      </c>
      <c r="I371" s="74" t="s">
        <v>56</v>
      </c>
      <c r="J371" s="30"/>
      <c r="K371" s="30"/>
      <c r="L371" s="30"/>
      <c r="M371" s="30"/>
    </row>
    <row r="372" spans="2:13" s="37" customFormat="1" ht="14.25" customHeight="1" x14ac:dyDescent="0.2">
      <c r="B372" s="54">
        <v>44559</v>
      </c>
      <c r="C372" s="28" t="s">
        <v>53</v>
      </c>
      <c r="D372" s="31" t="s">
        <v>54</v>
      </c>
      <c r="E372" s="48" t="s">
        <v>54</v>
      </c>
      <c r="F372" s="48" t="s">
        <v>54</v>
      </c>
      <c r="G372" s="48" t="s">
        <v>54</v>
      </c>
      <c r="H372" s="48" t="s">
        <v>54</v>
      </c>
      <c r="I372" s="74"/>
      <c r="J372" s="30"/>
      <c r="K372" s="30"/>
      <c r="L372" s="30"/>
      <c r="M372" s="30"/>
    </row>
    <row r="373" spans="2:13" s="37" customFormat="1" ht="14.25" customHeight="1" x14ac:dyDescent="0.2">
      <c r="B373" s="54">
        <v>44560</v>
      </c>
      <c r="C373" s="28" t="s">
        <v>53</v>
      </c>
      <c r="D373" s="31" t="s">
        <v>54</v>
      </c>
      <c r="E373" s="48" t="s">
        <v>54</v>
      </c>
      <c r="F373" s="48" t="s">
        <v>54</v>
      </c>
      <c r="G373" s="48" t="s">
        <v>54</v>
      </c>
      <c r="H373" s="48" t="s">
        <v>54</v>
      </c>
      <c r="I373" s="74"/>
    </row>
    <row r="374" spans="2:13" s="37" customFormat="1" ht="14.25" customHeight="1" thickBot="1" x14ac:dyDescent="0.25">
      <c r="B374" s="55">
        <v>44561</v>
      </c>
      <c r="C374" s="28" t="s">
        <v>53</v>
      </c>
      <c r="D374" s="31" t="s">
        <v>54</v>
      </c>
      <c r="E374" s="48" t="s">
        <v>54</v>
      </c>
      <c r="F374" s="48" t="s">
        <v>54</v>
      </c>
      <c r="G374" s="48" t="s">
        <v>54</v>
      </c>
      <c r="H374" s="48" t="s">
        <v>54</v>
      </c>
      <c r="I374" s="71"/>
    </row>
    <row r="376" spans="2:13" s="8" customFormat="1" ht="14.25" x14ac:dyDescent="0.2">
      <c r="B376" s="56" t="s">
        <v>59</v>
      </c>
      <c r="C376" s="57"/>
      <c r="D376" s="57"/>
      <c r="E376" s="58"/>
      <c r="F376" s="57"/>
      <c r="G376" s="57"/>
      <c r="H376" s="57"/>
      <c r="I376" s="70"/>
      <c r="J376" s="70"/>
    </row>
    <row r="377" spans="2:13" s="8" customFormat="1" ht="14.25" x14ac:dyDescent="0.2">
      <c r="B377" s="56" t="s">
        <v>60</v>
      </c>
      <c r="C377" s="7"/>
      <c r="D377" s="7"/>
      <c r="E377" s="59"/>
      <c r="F377" s="7"/>
      <c r="G377" s="7"/>
      <c r="H377" s="7"/>
      <c r="I377" s="60"/>
      <c r="J377" s="61"/>
    </row>
    <row r="378" spans="2:13" s="8" customFormat="1" ht="14.25" x14ac:dyDescent="0.2">
      <c r="B378" s="62" t="s">
        <v>61</v>
      </c>
      <c r="C378" s="63"/>
      <c r="D378" s="64"/>
      <c r="E378" s="65"/>
      <c r="F378" s="64"/>
      <c r="G378" s="69" t="s">
        <v>62</v>
      </c>
      <c r="H378" s="64"/>
      <c r="I378" s="60"/>
      <c r="J378" s="61"/>
    </row>
    <row r="379" spans="2:13" s="8" customFormat="1" ht="14.25" x14ac:dyDescent="0.2">
      <c r="C379" s="66"/>
      <c r="D379" s="67"/>
      <c r="E379" s="68"/>
      <c r="F379" s="67"/>
      <c r="G379" s="67"/>
      <c r="H379" s="67"/>
      <c r="I379" s="61"/>
      <c r="J379" s="61"/>
    </row>
    <row r="380" spans="2:13" s="8" customFormat="1" ht="14.25" x14ac:dyDescent="0.2">
      <c r="B380" s="56"/>
      <c r="C380" s="66"/>
      <c r="D380" s="67"/>
      <c r="E380" s="68"/>
      <c r="F380" s="67"/>
      <c r="G380" s="67"/>
      <c r="H380" s="67"/>
      <c r="I380" s="61"/>
      <c r="J380" s="61"/>
    </row>
    <row r="381" spans="2:13" s="8" customFormat="1" ht="14.25" x14ac:dyDescent="0.2">
      <c r="B381" s="56"/>
      <c r="C381" s="66"/>
      <c r="D381" s="67"/>
      <c r="E381" s="68"/>
      <c r="F381" s="67"/>
      <c r="G381" s="67"/>
      <c r="H381" s="67"/>
      <c r="I381" s="61"/>
      <c r="J381" s="61"/>
    </row>
  </sheetData>
  <sortState ref="B10:I375">
    <sortCondition ref="B10:B375"/>
  </sortState>
  <hyperlinks>
    <hyperlink ref="B378" r:id="rId1" xr:uid="{00000000-0004-0000-0100-000000000000}"/>
    <hyperlink ref="G378" r:id="rId2" xr:uid="{00000000-0004-0000-0100-000001000000}"/>
  </hyperlinks>
  <pageMargins left="0.70866141732283472" right="0.70866141732283472" top="0.74803149606299213" bottom="0.74803149606299213" header="0.31496062992125984" footer="0.31496062992125984"/>
  <pageSetup paperSize="9" scale="34"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70C0"/>
    <pageSetUpPr fitToPage="1"/>
  </sheetPr>
  <dimension ref="A1:U389"/>
  <sheetViews>
    <sheetView showGridLines="0" topLeftCell="A7" zoomScale="70" zoomScaleNormal="70" zoomScaleSheetLayoutView="71" workbookViewId="0">
      <selection activeCell="D31" sqref="D31:O31"/>
    </sheetView>
  </sheetViews>
  <sheetFormatPr baseColWidth="10" defaultColWidth="16.85546875" defaultRowHeight="12.75" x14ac:dyDescent="0.2"/>
  <cols>
    <col min="3" max="3" width="19.5703125" style="20" customWidth="1"/>
    <col min="4" max="4" width="16.85546875" style="21"/>
    <col min="5" max="5" width="16.85546875" style="41"/>
    <col min="6" max="7" width="16.85546875" style="21"/>
    <col min="8" max="8" width="18.7109375" style="21" bestFit="1" customWidth="1"/>
    <col min="9" max="10" width="16.85546875" style="49"/>
  </cols>
  <sheetData>
    <row r="1" spans="1:14" ht="15.75" customHeight="1" x14ac:dyDescent="0.2">
      <c r="J1" s="35"/>
      <c r="K1" s="1"/>
      <c r="L1" s="1"/>
      <c r="M1" s="1"/>
      <c r="N1" s="1"/>
    </row>
    <row r="2" spans="1:14" ht="22.5" customHeight="1" x14ac:dyDescent="0.25">
      <c r="A2" s="2"/>
      <c r="B2" s="10"/>
      <c r="C2" s="22"/>
      <c r="D2" s="22"/>
      <c r="E2" s="42"/>
      <c r="F2" s="150" t="s">
        <v>63</v>
      </c>
      <c r="G2" s="22"/>
      <c r="H2" s="22"/>
      <c r="I2" s="11"/>
      <c r="J2" s="35"/>
      <c r="K2" s="5"/>
      <c r="L2" s="5"/>
      <c r="M2" s="5"/>
      <c r="N2" s="5"/>
    </row>
    <row r="3" spans="1:14" ht="29.25" customHeight="1" x14ac:dyDescent="0.25">
      <c r="A3" s="2"/>
      <c r="B3" s="106"/>
      <c r="C3" s="105"/>
      <c r="D3" s="105"/>
      <c r="E3" s="105"/>
      <c r="F3" s="149" t="s">
        <v>64</v>
      </c>
      <c r="G3" s="105"/>
      <c r="H3" s="105"/>
      <c r="I3" s="105"/>
      <c r="J3" s="105"/>
    </row>
    <row r="4" spans="1:14" ht="15.75" customHeight="1" x14ac:dyDescent="0.25">
      <c r="A4" s="2"/>
      <c r="B4" s="76"/>
      <c r="C4" s="76"/>
      <c r="D4" s="76"/>
      <c r="E4" s="43"/>
      <c r="G4" s="76"/>
      <c r="H4" s="76"/>
      <c r="I4" s="53"/>
    </row>
    <row r="5" spans="1:14" ht="18.600000000000001" customHeight="1" x14ac:dyDescent="0.25">
      <c r="A5" s="2"/>
      <c r="B5" s="12" t="s">
        <v>2</v>
      </c>
      <c r="C5" s="76"/>
      <c r="D5" s="76"/>
      <c r="E5" s="43"/>
      <c r="F5" s="76"/>
      <c r="G5" s="76"/>
      <c r="H5" s="76"/>
      <c r="I5" s="53"/>
      <c r="J5" s="86"/>
    </row>
    <row r="6" spans="1:14" ht="15" customHeight="1" x14ac:dyDescent="0.25">
      <c r="A6" s="2"/>
      <c r="B6" s="12" t="s">
        <v>4</v>
      </c>
      <c r="C6" s="76"/>
      <c r="D6" s="76"/>
      <c r="E6" s="43"/>
      <c r="F6" s="76"/>
      <c r="G6" s="76"/>
      <c r="H6" s="76"/>
      <c r="I6" s="98"/>
      <c r="J6" s="99"/>
    </row>
    <row r="7" spans="1:14" ht="18.75" customHeight="1" x14ac:dyDescent="0.25">
      <c r="A7" s="2"/>
      <c r="B7" s="77"/>
      <c r="C7" s="77"/>
      <c r="D7" s="77"/>
      <c r="E7" s="77"/>
      <c r="F7" s="77"/>
      <c r="G7" s="76"/>
      <c r="H7" s="76"/>
    </row>
    <row r="8" spans="1:14" ht="15.75" customHeight="1" x14ac:dyDescent="0.25">
      <c r="A8" s="2"/>
      <c r="B8" s="130"/>
      <c r="C8" s="131"/>
      <c r="D8" s="114"/>
      <c r="E8" s="114"/>
      <c r="F8" s="132" t="s">
        <v>65</v>
      </c>
      <c r="G8" s="114"/>
      <c r="H8" s="114"/>
      <c r="I8" s="114"/>
      <c r="J8" s="115"/>
    </row>
    <row r="9" spans="1:14" s="85" customFormat="1" ht="18" x14ac:dyDescent="0.25">
      <c r="A9" s="84"/>
      <c r="B9" s="133"/>
      <c r="C9" s="134"/>
      <c r="D9" s="134"/>
      <c r="E9" s="134"/>
      <c r="F9" s="135" t="s">
        <v>66</v>
      </c>
      <c r="G9" s="134"/>
      <c r="H9" s="134"/>
      <c r="I9" s="134"/>
      <c r="J9" s="136"/>
    </row>
    <row r="10" spans="1:14" ht="30" customHeight="1" thickBot="1" x14ac:dyDescent="0.3">
      <c r="A10" s="2"/>
      <c r="B10" s="13"/>
      <c r="C10" s="23"/>
      <c r="D10" s="24"/>
      <c r="E10" s="44"/>
      <c r="F10" s="24"/>
      <c r="G10" s="24"/>
      <c r="H10" s="25"/>
      <c r="I10" s="36"/>
      <c r="J10" s="36"/>
    </row>
    <row r="11" spans="1:14" ht="53.25" customHeight="1" thickBot="1" x14ac:dyDescent="0.3">
      <c r="A11" s="2"/>
      <c r="B11" s="120"/>
      <c r="C11" s="123" t="s">
        <v>7</v>
      </c>
      <c r="D11" s="123"/>
      <c r="E11" s="122"/>
      <c r="G11" s="120"/>
      <c r="H11" s="123" t="s">
        <v>8</v>
      </c>
      <c r="I11" s="121"/>
      <c r="J11" s="122"/>
    </row>
    <row r="12" spans="1:14" ht="28.5" customHeight="1" x14ac:dyDescent="0.25">
      <c r="A12" s="2"/>
      <c r="B12" s="151" t="s">
        <v>67</v>
      </c>
      <c r="C12" s="127">
        <f>COUNTIF('TVB-AVB - Diario - Daily'!C10:C374,"COMPRA
PURCHASE")</f>
        <v>37</v>
      </c>
      <c r="D12" s="100" t="s">
        <v>10</v>
      </c>
      <c r="E12" s="80">
        <f t="array" ref="E12">MAX(IF('TVB-AVB - Diario - Daily'!C10:C374="COMPRA
PURCHASE",'TVB-AVB - Diario - Daily'!H10:H374))</f>
        <v>175</v>
      </c>
      <c r="F12" s="78"/>
      <c r="G12" s="151" t="s">
        <v>67</v>
      </c>
      <c r="H12" s="127">
        <f>COUNTIF('TVB-AVB - Diario - Daily'!C10:C374,"VENTA
SELL")</f>
        <v>13</v>
      </c>
      <c r="I12" s="100" t="s">
        <v>10</v>
      </c>
      <c r="J12" s="173">
        <f t="array" ref="J12">MAX(IF('TVB-AVB - Diario - Daily'!C10:C374="VENTA
SELL",'TVB-AVB - Diario - Daily'!G10:G374))</f>
        <v>115.8</v>
      </c>
    </row>
    <row r="13" spans="1:14" ht="28.5" customHeight="1" x14ac:dyDescent="0.25">
      <c r="A13" s="2"/>
      <c r="B13" s="141" t="s">
        <v>68</v>
      </c>
      <c r="C13" s="126"/>
      <c r="D13" s="107" t="s">
        <v>13</v>
      </c>
      <c r="E13" s="96">
        <v>44552</v>
      </c>
      <c r="F13" s="78"/>
      <c r="G13" s="141" t="s">
        <v>68</v>
      </c>
      <c r="H13" s="126"/>
      <c r="I13" s="101" t="s">
        <v>13</v>
      </c>
      <c r="J13" s="96">
        <v>44543</v>
      </c>
    </row>
    <row r="14" spans="1:14" ht="48.75" customHeight="1" x14ac:dyDescent="0.25">
      <c r="A14" s="2"/>
      <c r="B14" s="16" t="s">
        <v>15</v>
      </c>
      <c r="C14" s="17">
        <f>SUMIF('TVB-AVB - Diario - Daily'!C10:C374,"COMPRA
PURCHASE",'TVB-AVB - Diario - Daily'!D10:D374)</f>
        <v>20463</v>
      </c>
      <c r="D14" s="16" t="s">
        <v>16</v>
      </c>
      <c r="E14" s="19">
        <f>C15/C14</f>
        <v>61.460800469139429</v>
      </c>
      <c r="G14" s="16" t="s">
        <v>15</v>
      </c>
      <c r="H14" s="17">
        <f>SUMIF('TVB-AVB - Diario - Daily'!C10:C374,"VENTA
SELL",'TVB-AVB - Diario - Daily'!D10:D374)</f>
        <v>-49193</v>
      </c>
      <c r="I14" s="16" t="s">
        <v>16</v>
      </c>
      <c r="J14" s="19">
        <f>H15/H14</f>
        <v>83.08186124042038</v>
      </c>
      <c r="L14" s="92"/>
    </row>
    <row r="15" spans="1:14" ht="28.5" customHeight="1" x14ac:dyDescent="0.25">
      <c r="A15" s="2"/>
      <c r="B15" s="102" t="s">
        <v>17</v>
      </c>
      <c r="C15" s="128">
        <f>SUMIF('TVB-AVB - Diario - Daily'!C10:C374,"COMPRA
PURCHASE",'TVB-AVB - Diario - Daily'!E10:E374)</f>
        <v>1257672.3600000001</v>
      </c>
      <c r="D15" s="103" t="s">
        <v>18</v>
      </c>
      <c r="E15" s="79">
        <f t="array" ref="E15">MIN(IF('TVB-AVB - Diario - Daily'!C10:C374="COMPRA
PURCHASE",'TVB-AVB - Diario - Daily'!G10:G374))</f>
        <v>22.6</v>
      </c>
      <c r="G15" s="102" t="s">
        <v>17</v>
      </c>
      <c r="H15" s="137">
        <f>SUMIF('TVB-AVB - Diario - Daily'!C10:C374,"VENTA
SELL",'TVB-AVB - Diario - Daily'!E10:E374)</f>
        <v>-4087046</v>
      </c>
      <c r="I15" s="142" t="s">
        <v>18</v>
      </c>
      <c r="J15" s="79">
        <f t="array" ref="J15">MIN(IF('TVB-AVB - Diario - Daily'!C10:C374="VENTA
SELL",'TVB-AVB - Diario - Daily'!G10:G374))</f>
        <v>15.8</v>
      </c>
    </row>
    <row r="16" spans="1:14" ht="28.5" customHeight="1" thickBot="1" x14ac:dyDescent="0.3">
      <c r="A16" s="2"/>
      <c r="B16" s="125" t="s">
        <v>19</v>
      </c>
      <c r="C16" s="129"/>
      <c r="D16" s="124" t="s">
        <v>20</v>
      </c>
      <c r="E16" s="97">
        <v>44222</v>
      </c>
      <c r="G16" s="125" t="s">
        <v>19</v>
      </c>
      <c r="H16" s="138"/>
      <c r="I16" s="104" t="s">
        <v>20</v>
      </c>
      <c r="J16" s="97">
        <v>44250</v>
      </c>
    </row>
    <row r="17" spans="1:20" ht="15" customHeight="1" x14ac:dyDescent="0.25">
      <c r="A17" s="2"/>
      <c r="B17" s="9"/>
      <c r="C17" s="76"/>
      <c r="F17" s="76"/>
      <c r="G17" s="76"/>
      <c r="H17" s="76"/>
    </row>
    <row r="18" spans="1:20" ht="15" customHeight="1" x14ac:dyDescent="0.2">
      <c r="B18" s="6"/>
      <c r="C18" s="6"/>
      <c r="D18" s="6"/>
      <c r="E18" s="30"/>
      <c r="F18"/>
      <c r="G18"/>
      <c r="H18"/>
      <c r="I18"/>
      <c r="J18"/>
    </row>
    <row r="19" spans="1:20" ht="21.75" customHeight="1" x14ac:dyDescent="0.25">
      <c r="A19" s="2"/>
      <c r="B19" s="113"/>
      <c r="C19" s="114"/>
      <c r="D19" s="114"/>
      <c r="E19" s="114"/>
      <c r="F19" s="117" t="s">
        <v>21</v>
      </c>
      <c r="G19" s="114"/>
      <c r="H19" s="114"/>
      <c r="I19" s="114"/>
      <c r="J19" s="115"/>
    </row>
    <row r="20" spans="1:20" s="37" customFormat="1" ht="15.75" customHeight="1" x14ac:dyDescent="0.2">
      <c r="B20" s="112"/>
      <c r="C20" s="116"/>
      <c r="D20" s="116"/>
      <c r="E20" s="116"/>
      <c r="F20" s="118" t="s">
        <v>22</v>
      </c>
      <c r="G20" s="112"/>
      <c r="H20" s="116"/>
      <c r="I20" s="116"/>
      <c r="J20" s="116"/>
      <c r="K20" s="119"/>
    </row>
    <row r="21" spans="1:20" s="37" customFormat="1" x14ac:dyDescent="0.2">
      <c r="B21" s="30"/>
      <c r="C21" s="30"/>
      <c r="D21" s="30"/>
      <c r="E21" s="30"/>
    </row>
    <row r="22" spans="1:20" s="37" customFormat="1" ht="27" customHeight="1" thickBot="1" x14ac:dyDescent="0.25">
      <c r="B22" s="30"/>
      <c r="C22" s="30"/>
      <c r="D22" s="82" t="s">
        <v>23</v>
      </c>
      <c r="E22" s="82" t="s">
        <v>24</v>
      </c>
      <c r="F22" s="82" t="s">
        <v>25</v>
      </c>
      <c r="G22" s="82" t="s">
        <v>26</v>
      </c>
      <c r="H22" s="82" t="s">
        <v>27</v>
      </c>
      <c r="I22" s="82" t="s">
        <v>28</v>
      </c>
      <c r="J22" s="82" t="s">
        <v>29</v>
      </c>
      <c r="K22" s="82" t="s">
        <v>30</v>
      </c>
      <c r="L22" s="82" t="s">
        <v>31</v>
      </c>
      <c r="M22" s="82" t="s">
        <v>32</v>
      </c>
      <c r="N22" s="82" t="s">
        <v>33</v>
      </c>
      <c r="O22" s="82" t="s">
        <v>34</v>
      </c>
      <c r="P22" s="82"/>
      <c r="Q22" s="82"/>
      <c r="R22" s="82"/>
      <c r="S22" s="82"/>
      <c r="T22" s="82"/>
    </row>
    <row r="23" spans="1:20" s="37" customFormat="1" ht="63" customHeight="1" x14ac:dyDescent="0.2">
      <c r="B23" s="108"/>
      <c r="C23" s="15" t="s">
        <v>69</v>
      </c>
      <c r="D23" s="159">
        <f>COUNTIF('TVB-AVB - Diario - Daily'!C10:C40,"COMPRA
PURCHASE")</f>
        <v>1</v>
      </c>
      <c r="E23" s="160">
        <f>COUNTIF('TVB-AVB - Diario - Daily'!$C41:$C68,"COMPRA
PURCHASE")</f>
        <v>0</v>
      </c>
      <c r="F23" s="160">
        <f>COUNTIF('TVB-AVB - Diario - Daily'!$C69:$C99,"COMPRA
PURCHASE")</f>
        <v>0</v>
      </c>
      <c r="G23" s="160">
        <f>COUNTIF('TVB-AVB - Diario - Daily'!$C100:$C129,"COMPRA
PURCHASE")</f>
        <v>0</v>
      </c>
      <c r="H23" s="160">
        <f>COUNTIF('TVB-AVB - Diario - Daily'!$C130:$C160,"COMPRA
PURCHASE")</f>
        <v>1</v>
      </c>
      <c r="I23" s="160">
        <f t="array" ref="I23">COUNTIF('TVB-AVB - Diario - Daily'!$C161:$C190,"COMPRA
PURCHASE")</f>
        <v>1</v>
      </c>
      <c r="J23" s="160">
        <f>COUNTIF('TVB-AVB - Diario - Daily'!$C191:$C221,"COMPRA
PURCHASE")</f>
        <v>0</v>
      </c>
      <c r="K23" s="160">
        <f t="array" ref="K23">COUNTIF('TVB-AVB - Diario - Daily'!$C222:$C252,"COMPRA
PURCHASE")</f>
        <v>0</v>
      </c>
      <c r="L23" s="160">
        <f>COUNTIF('TVB-AVB - Diario - Daily'!$C253:$C282,"COMPRA
PURCHASE")</f>
        <v>4</v>
      </c>
      <c r="M23" s="160">
        <f>COUNTIF('TVB-AVB - Diario - Daily'!$C283:$C313,"COMPRA
PURCHASE")</f>
        <v>9</v>
      </c>
      <c r="N23" s="160">
        <f>COUNTIF('TVB-AVB - Diario - Daily'!$C314:$C343,"COMPRA
PURCHASE")</f>
        <v>9</v>
      </c>
      <c r="O23" s="161">
        <f>COUNTIF('TVB-AVB - Diario - Daily'!$C344:$C374,"COMPRA
PURCHASE")</f>
        <v>12</v>
      </c>
    </row>
    <row r="24" spans="1:20" s="37" customFormat="1" ht="47.25" customHeight="1" x14ac:dyDescent="0.2">
      <c r="B24" s="110"/>
      <c r="C24" s="16" t="s">
        <v>15</v>
      </c>
      <c r="D24" s="164">
        <f>SUMIF('TVB-AVB - Diario - Daily'!C10:C40,"COMPRA
PURCHASE",'TVB-AVB - Diario - Daily'!D10:D40)</f>
        <v>127</v>
      </c>
      <c r="E24" s="163">
        <f>SUMIF('TVB-AVB - Diario - Daily'!$C41:$C68,"COMPRA
PURCHASE",'TVB-AVB - Diario - Daily'!$D41:$D68)</f>
        <v>0</v>
      </c>
      <c r="F24" s="163">
        <f>SUMIF('TVB-AVB - Diario - Daily'!$C69:$C99,"COMPRA
PURCHASE",'TVB-AVB - Diario - Daily'!$D69:$D99)</f>
        <v>0</v>
      </c>
      <c r="G24" s="163">
        <f>SUMIF('TVB-AVB - Diario - Daily'!$C100:$C129,"COMPRA
PURCHASE",'TVB-AVB - Diario - Daily'!$D100:$D129)</f>
        <v>0</v>
      </c>
      <c r="H24" s="163">
        <f>SUMIF('TVB-AVB - Diario - Daily'!$C130:$C160,"COMPRA
PURCHASE",'TVB-AVB - Diario - Daily'!$D130:$D160)</f>
        <v>709</v>
      </c>
      <c r="I24" s="163">
        <f t="array" ref="I24">SUMIF('TVB-AVB - Diario - Daily'!$C161:$C190,"COMPRA
PURCHASE",'TVB-AVB - Diario - Daily'!$D161:$D190)</f>
        <v>2000</v>
      </c>
      <c r="J24" s="163">
        <f t="array" ref="J24">SUMIF('TVB-AVB - Diario - Daily'!$C191:$C221,"COMPRA
PURCHASE",'TVB-AVB - Diario - Daily'!$D191:$D221)</f>
        <v>0</v>
      </c>
      <c r="K24" s="163">
        <f>SUMIF('TVB-AVB - Diario - Daily'!$C222:$C252,"COMPRA
PURCHASE",'TVB-AVB - Diario - Daily'!$D222:$D252)</f>
        <v>0</v>
      </c>
      <c r="L24" s="163">
        <f>SUMIF('TVB-AVB - Diario - Daily'!$C253:$C282,"COMPRA
PURCHASE",'TVB-AVB - Diario - Daily'!$D253:$D282)</f>
        <v>13889</v>
      </c>
      <c r="M24" s="163">
        <f>SUMIF('TVB-AVB - Diario - Daily'!$C283:$C313,"COMPRA
PURCHASE",'TVB-AVB - Diario - Daily'!$D283:$D313)</f>
        <v>372</v>
      </c>
      <c r="N24" s="163">
        <f>SUMIF('TVB-AVB - Diario - Daily'!$C314:$C343,"COMPRA
PURCHASE",'TVB-AVB - Diario - Daily'!$D314:$D343)</f>
        <v>1507</v>
      </c>
      <c r="O24" s="162">
        <f>SUMIF('TVB-AVB - Diario - Daily'!$C344:$C374,"COMPRA
PURCHASE",'TVB-AVB - Diario - Daily'!$D344:$D374)</f>
        <v>1859</v>
      </c>
      <c r="R24" s="93"/>
    </row>
    <row r="25" spans="1:20" s="37" customFormat="1" ht="47.25" customHeight="1" x14ac:dyDescent="0.2">
      <c r="B25" s="110"/>
      <c r="C25" s="83" t="s">
        <v>36</v>
      </c>
      <c r="D25" s="165">
        <f>SUMIF('TVB-AVB - Diario - Daily'!C10:C40,"COMPRA
PURCHASE",'TVB-AVB - Diario - Daily'!E10:E40)</f>
        <v>2872.63</v>
      </c>
      <c r="E25" s="157">
        <f>SUMIF('TVB-AVB - Diario - Daily'!$C41:$C68,"COMPRA
PURCHASE",'TVB-AVB - Diario - Daily'!$E41:$E68)</f>
        <v>0</v>
      </c>
      <c r="F25" s="157">
        <f>SUMIF('TVB-AVB - Diario - Daily'!$C69:$C99,"COMPRA
PURCHASE",'TVB-AVB - Diario - Daily'!$E69:$E99)</f>
        <v>0</v>
      </c>
      <c r="G25" s="157">
        <f>SUMIF('TVB-AVB - Diario - Daily'!$C100:$C129,"COMPRA
PURCHASE",'TVB-AVB - Diario - Daily'!$E100:$E129)</f>
        <v>0</v>
      </c>
      <c r="H25" s="157">
        <f>SUMIF('TVB-AVB - Diario - Daily'!$C130:$C160,"COMPRA
PURCHASE",'TVB-AVB - Diario - Daily'!$E130:$E160)</f>
        <v>17842.93</v>
      </c>
      <c r="I25" s="157">
        <f>SUMIF('TVB-AVB - Diario - Daily'!$C161:$C190,"COMPRA
PURCHASE",'TVB-AVB - Diario - Daily'!$E161:$E190)</f>
        <v>63600</v>
      </c>
      <c r="J25" s="157">
        <f>SUMIF('TVB-AVB - Diario - Daily'!$C191:$C221,"COMPRA
PURCHASE",'TVB-AVB - Diario - Daily'!$E191:$E221)</f>
        <v>0</v>
      </c>
      <c r="K25" s="157">
        <f>SUMIF('TVB-AVB - Diario - Daily'!$C222:$C252,"COMPRA
PURCHASE",'TVB-AVB - Diario - Daily'!$E222:$E252)</f>
        <v>0</v>
      </c>
      <c r="L25" s="157">
        <f>SUMIF('TVB-AVB - Diario - Daily'!$C253:$C282,"COMPRA
PURCHASE",'TVB-AVB - Diario - Daily'!$E253:$E282)</f>
        <v>787685.09</v>
      </c>
      <c r="M25" s="157">
        <f>SUMIF('TVB-AVB - Diario - Daily'!$C283:$C313,"COMPRA
PURCHASE",'TVB-AVB - Diario - Daily'!$E283:$E313)</f>
        <v>36977.26</v>
      </c>
      <c r="N25" s="157">
        <f>SUMIF('TVB-AVB - Diario - Daily'!$C314:$C343,"COMPRA
PURCHASE",'TVB-AVB - Diario - Daily'!$E314:$E343)</f>
        <v>141746.20000000001</v>
      </c>
      <c r="O25" s="158">
        <f>SUMIF('TVB-AVB - Diario - Daily'!$C344:$C374,"COMPRA
PURCHASE",'TVB-AVB - Diario - Daily'!$E344:$E374)</f>
        <v>206948.25</v>
      </c>
    </row>
    <row r="26" spans="1:20" s="37" customFormat="1" ht="47.25" customHeight="1" x14ac:dyDescent="0.2">
      <c r="B26" s="111" t="s">
        <v>37</v>
      </c>
      <c r="C26" s="16" t="s">
        <v>16</v>
      </c>
      <c r="D26" s="165">
        <f>D25/D24</f>
        <v>22.619133858267716</v>
      </c>
      <c r="E26" s="157"/>
      <c r="F26" s="157"/>
      <c r="G26" s="157"/>
      <c r="H26" s="157">
        <f t="shared" ref="H26:M26" si="0">H25/H24</f>
        <v>25.166332863187588</v>
      </c>
      <c r="I26" s="157">
        <f t="shared" si="0"/>
        <v>31.8</v>
      </c>
      <c r="J26" s="157"/>
      <c r="K26" s="157"/>
      <c r="L26" s="157">
        <f t="shared" si="0"/>
        <v>56.712872777017779</v>
      </c>
      <c r="M26" s="157">
        <f t="shared" si="0"/>
        <v>99.40123655913979</v>
      </c>
      <c r="N26" s="157">
        <f>N25/N24</f>
        <v>94.058526874585283</v>
      </c>
      <c r="O26" s="158">
        <f>O25/O24</f>
        <v>111.32235072619687</v>
      </c>
    </row>
    <row r="27" spans="1:20" s="37" customFormat="1" ht="47.25" customHeight="1" x14ac:dyDescent="0.2">
      <c r="B27" s="110"/>
      <c r="C27" s="103" t="s">
        <v>38</v>
      </c>
      <c r="D27" s="166">
        <f t="array" ref="D27">MIN(IF('TVB-AVB - Diario - Daily'!C10:C40="COMPRA
PURCHASE",'TVB-AVB - Diario - Daily'!G10:G40))</f>
        <v>22.6</v>
      </c>
      <c r="E27" s="167">
        <f t="array" ref="E27">MIN(IF('TVB-AVB - Diario - Daily'!$C41:$C68="COMPRA
PURCHASE",'TVB-AVB - Diario - Daily'!$G41:$G68))</f>
        <v>0</v>
      </c>
      <c r="F27" s="167">
        <f t="array" ref="F27">MIN(IF('TVB-AVB - Diario - Daily'!$C69:$C99="COMPRA
PURCHASE",'TVB-AVB - Diario - Daily'!$G69:$G99))</f>
        <v>0</v>
      </c>
      <c r="G27" s="167">
        <f t="array" ref="G27">MIN(IF('TVB-AVB - Diario - Daily'!$C100:$C129="COMPRA
PURCHASE",'TVB-AVB - Diario - Daily'!$G100:$G129))</f>
        <v>0</v>
      </c>
      <c r="H27" s="167">
        <f t="array" ref="H27">MIN(IF('TVB-AVB - Diario - Daily'!$C130:$C160="COMPRA
PURCHASE",'TVB-AVB - Diario - Daily'!$G130:$G160))</f>
        <v>25</v>
      </c>
      <c r="I27" s="167">
        <f t="array" ref="I27">MIN(IF('TVB-AVB - Diario - Daily'!$C161:$C190="COMPRA
PURCHASE",'TVB-AVB - Diario - Daily'!$G161:$G190))</f>
        <v>31.8</v>
      </c>
      <c r="J27" s="167">
        <f t="array" ref="J27">MIN(IF('TVB-AVB - Diario - Daily'!$C191:$C221="COMPRA
PURCHASE",'TVB-AVB - Diario - Daily'!$G191:$G221))</f>
        <v>0</v>
      </c>
      <c r="K27" s="167">
        <f t="array" ref="K27">MIN(IF('TVB-AVB - Diario - Daily'!$C222:$C252="COMPRA
PURCHASE",'TVB-AVB - Diario - Daily'!$G222:$G252))</f>
        <v>0</v>
      </c>
      <c r="L27" s="167">
        <f t="array" ref="L27">MIN(IF('TVB-AVB - Diario - Daily'!$C253:$C282="COMPRA
PURCHASE",'TVB-AVB - Diario - Daily'!$G253:$G282))</f>
        <v>53.3</v>
      </c>
      <c r="M27" s="167">
        <f t="array" ref="M27">MIN(IF('TVB-AVB - Diario - Daily'!$C283:$C313="COMPRA
PURCHASE",'TVB-AVB - Diario - Daily'!$G283:$G313))</f>
        <v>88.45</v>
      </c>
      <c r="N27" s="167">
        <f t="array" ref="N27">MIN(IF('TVB-AVB - Diario - Daily'!$C314:$C343="COMPRA
PURCHASE",'TVB-AVB - Diario - Daily'!$G314:$G343))</f>
        <v>66.150000000000006</v>
      </c>
      <c r="O27" s="168">
        <f t="array" ref="O27">MIN(IF('TVB-AVB - Diario - Daily'!$C344:$C374="COMPRA
PURCHASE",'TVB-AVB - Diario - Daily'!$G344:$G374))</f>
        <v>72</v>
      </c>
    </row>
    <row r="28" spans="1:20" s="37" customFormat="1" ht="31.5" customHeight="1" x14ac:dyDescent="0.2">
      <c r="B28" s="110"/>
      <c r="C28" s="147" t="s">
        <v>39</v>
      </c>
      <c r="D28" s="94">
        <v>44222</v>
      </c>
      <c r="E28" s="94"/>
      <c r="F28" s="94"/>
      <c r="G28" s="94"/>
      <c r="H28" s="94">
        <v>44342</v>
      </c>
      <c r="I28" s="94">
        <v>44370</v>
      </c>
      <c r="J28" s="94"/>
      <c r="K28" s="94"/>
      <c r="L28" s="94">
        <v>44446</v>
      </c>
      <c r="M28" s="94">
        <v>44480</v>
      </c>
      <c r="N28" s="94">
        <v>44510</v>
      </c>
      <c r="O28" s="152">
        <v>44536</v>
      </c>
    </row>
    <row r="29" spans="1:20" s="37" customFormat="1" ht="47.25" customHeight="1" x14ac:dyDescent="0.2">
      <c r="B29" s="110"/>
      <c r="C29" s="103" t="s">
        <v>40</v>
      </c>
      <c r="D29" s="166">
        <f t="array" ref="D29">MAX(IF('TVB-AVB - Diario - Daily'!C10:C40="COMPRA
PURCHASE",'TVB-AVB - Diario - Daily'!H10:H40))</f>
        <v>22.69</v>
      </c>
      <c r="E29" s="167">
        <f t="array" ref="E29">MAX(IF('TVB-AVB - Diario - Daily'!$C41:$C68="COMPRA
PURCHASE",'TVB-AVB - Diario - Daily'!$H41:$H68))</f>
        <v>0</v>
      </c>
      <c r="F29" s="167">
        <f t="array" ref="F29">MAX(IF('TVB-AVB - Diario - Daily'!$C69:$C99="COMPRA
PURCHASE",'TVB-AVB - Diario - Daily'!$H69:$H99))</f>
        <v>0</v>
      </c>
      <c r="G29" s="167">
        <f t="array" ref="G29">MAX(IF('TVB-AVB - Diario - Daily'!$C100:$C129="COMPRA
PURCHASE",'TVB-AVB - Diario - Daily'!$H100:$H129))</f>
        <v>0</v>
      </c>
      <c r="H29" s="167">
        <f t="array" ref="H29">MAX(IF('TVB-AVB - Diario - Daily'!$C130:$C160="COMPRA
PURCHASE",'TVB-AVB - Diario - Daily'!$H130:$H160))</f>
        <v>25.27</v>
      </c>
      <c r="I29" s="167">
        <f t="array" ref="I29">MAX(IF('TVB-AVB - Diario - Daily'!$C161:$C190="COMPRA
PURCHASE",'TVB-AVB - Diario - Daily'!$H161:$H190))</f>
        <v>31.8</v>
      </c>
      <c r="J29" s="167">
        <f t="array" ref="J29">MAX(IF('TVB-AVB - Diario - Daily'!$C191:$C221="COMPRA
PURCHASE",'TVB-AVB - Diario - Daily'!$H191:$H221))</f>
        <v>0</v>
      </c>
      <c r="K29" s="167">
        <f t="array" ref="K29">MAX(IF('TVB-AVB - Diario - Daily'!$C222:$C252="COMPRA
PURCHASE",'TVB-AVB - Diario - Daily'!$H222:$H252))</f>
        <v>0</v>
      </c>
      <c r="L29" s="167">
        <f t="array" ref="L29">MAX(IF('TVB-AVB - Diario - Daily'!$C253:$C282="COMPRA
PURCHASE",'TVB-AVB - Diario - Daily'!$H253:$H282))</f>
        <v>59.17</v>
      </c>
      <c r="M29" s="167">
        <f t="array" ref="M29">MAX(IF('TVB-AVB - Diario - Daily'!$C283:$C313="COMPRA
PURCHASE",'TVB-AVB - Diario - Daily'!$H283:$H313))</f>
        <v>148.99</v>
      </c>
      <c r="N29" s="167">
        <f t="array" ref="N29">MAX(IF('TVB-AVB - Diario - Daily'!$C314:$C343="COMPRA
PURCHASE",'TVB-AVB - Diario - Daily'!$H314:$H343))</f>
        <v>102</v>
      </c>
      <c r="O29" s="168">
        <f t="array" ref="O29">MAX(IF('TVB-AVB - Diario - Daily'!$C344:$C374="COMPRA
PURCHASE",'TVB-AVB - Diario - Daily'!$H344:$H374))</f>
        <v>175</v>
      </c>
    </row>
    <row r="30" spans="1:20" s="37" customFormat="1" ht="31.5" customHeight="1" thickBot="1" x14ac:dyDescent="0.25">
      <c r="B30" s="109"/>
      <c r="C30" s="146" t="s">
        <v>41</v>
      </c>
      <c r="D30" s="95">
        <v>44222</v>
      </c>
      <c r="E30" s="95"/>
      <c r="F30" s="95"/>
      <c r="G30" s="94"/>
      <c r="H30" s="94">
        <v>44342</v>
      </c>
      <c r="I30" s="94">
        <v>44370</v>
      </c>
      <c r="J30" s="94"/>
      <c r="K30" s="94"/>
      <c r="L30" s="94">
        <v>44448</v>
      </c>
      <c r="M30" s="94">
        <v>44475</v>
      </c>
      <c r="N30" s="95">
        <v>44529</v>
      </c>
      <c r="O30" s="153">
        <v>44552</v>
      </c>
    </row>
    <row r="31" spans="1:20" s="37" customFormat="1" ht="60.75" customHeight="1" x14ac:dyDescent="0.2">
      <c r="B31" s="108"/>
      <c r="C31" s="15" t="s">
        <v>69</v>
      </c>
      <c r="D31" s="87">
        <v>0</v>
      </c>
      <c r="E31" s="160">
        <f>COUNTIF('TVB-AVB - Diario - Daily'!$C41:$C68,"VENTA
SELL")</f>
        <v>1</v>
      </c>
      <c r="F31" s="160">
        <f>COUNTIF('TVB-AVB - Diario - Daily'!$C69:$C99,"VENTA
SELL")</f>
        <v>1</v>
      </c>
      <c r="G31" s="160">
        <f>COUNTIF('TVB-AVB - Diario - Daily'!$C100:$C129,"VENTA
SELL")</f>
        <v>1</v>
      </c>
      <c r="H31" s="160">
        <f>COUNTIF('TVB-AVB - Diario - Daily'!$C130:$C160,"VENTA
SELL")</f>
        <v>0</v>
      </c>
      <c r="I31" s="160">
        <f t="array" ref="I31">COUNTIF('TVB-AVB - Diario - Daily'!$C161:$C190,"VENTA
SELL")</f>
        <v>0</v>
      </c>
      <c r="J31" s="160">
        <f t="array" ref="J31">COUNTIF('TVB-AVB - Diario - Daily'!$C191:$C221,"VENTA
SELL")</f>
        <v>0</v>
      </c>
      <c r="K31" s="160">
        <f>COUNTIF('TVB-AVB - Diario - Daily'!$C222:$C252,"VENTA
SELL")</f>
        <v>0</v>
      </c>
      <c r="L31" s="160">
        <f>COUNTIF('TVB-AVB - Diario - Daily'!$C253:$C282,"VENTA
SELL")</f>
        <v>0</v>
      </c>
      <c r="M31" s="160">
        <f>COUNTIF('TVB-AVB - Diario - Daily'!$C283:$C313,"VENTA
SELL")</f>
        <v>4</v>
      </c>
      <c r="N31" s="160">
        <f>COUNTIF('TVB-AVB - Diario - Daily'!$C314:$C343,"VENTA
SELL")</f>
        <v>4</v>
      </c>
      <c r="O31" s="171">
        <f>COUNTIF('TVB-AVB - Diario - Daily'!$C344:$C374,"VENTA
SELL")</f>
        <v>2</v>
      </c>
    </row>
    <row r="32" spans="1:20" s="37" customFormat="1" ht="47.25" customHeight="1" x14ac:dyDescent="0.2">
      <c r="B32" s="110"/>
      <c r="C32" s="16" t="s">
        <v>15</v>
      </c>
      <c r="D32" s="91">
        <v>0</v>
      </c>
      <c r="E32" s="169">
        <f>SUMIF('TVB-AVB - Diario - Daily'!$C41:$C68,"VENTA
SELL",'TVB-AVB - Diario - Daily'!$D41:$D68)</f>
        <v>-654</v>
      </c>
      <c r="F32" s="163">
        <f>SUMIF('TVB-AVB - Diario - Daily'!$C69:$C99,"VENTA
SELL",'TVB-AVB - Diario - Daily'!$D69:$D99)</f>
        <v>-269</v>
      </c>
      <c r="G32" s="163">
        <f>SUMIF('TVB-AVB - Diario - Daily'!$C100:$C129,"VENTA
SELL",'TVB-AVB - Diario - Daily'!$D100:$D129)</f>
        <v>-428</v>
      </c>
      <c r="H32" s="163">
        <f>SUMIF('TVB-AVB - Diario - Daily'!$C130:$C160,"VENTA
SELL",'TVB-AVB - Diario - Daily'!$D130:$D160)</f>
        <v>0</v>
      </c>
      <c r="I32" s="163">
        <f t="array" ref="I32">SUMIF('TVB-AVB - Diario - Daily'!$C161:$C190,"VENTA
SELL",'TVB-AVB - Diario - Daily'!$D161:$D190)</f>
        <v>0</v>
      </c>
      <c r="J32" s="163">
        <f t="array" ref="J32">SUMIF('TVB-AVB - Diario - Daily'!$C191:$C221,"VENTA
SELL",'TVB-AVB - Diario - Daily'!$D191:$D221)</f>
        <v>0</v>
      </c>
      <c r="K32" s="163">
        <f>SUMIF('TVB-AVB - Diario - Daily'!$C222:$C252,"VENTA
SELL",'TVB-AVB - Diario - Daily'!$D222:$D252)</f>
        <v>0</v>
      </c>
      <c r="L32" s="163">
        <f>SUMIF('TVB-AVB - Diario - Daily'!$C253:$C282,"VENTA
SELL",'TVB-AVB - Diario - Daily'!$D253:$D282)</f>
        <v>0</v>
      </c>
      <c r="M32" s="163">
        <f>SUMIF('TVB-AVB - Diario - Daily'!$C283:$C313,"VENTA
SELL",'TVB-AVB - Diario - Daily'!$D283:$D313)</f>
        <v>-13556</v>
      </c>
      <c r="N32" s="163">
        <f>SUMIF('TVB-AVB - Diario - Daily'!$C314:$C343,"VENTA
SELL",'TVB-AVB - Diario - Daily'!$D314:$D343)</f>
        <v>-22917</v>
      </c>
      <c r="O32" s="162">
        <f>SUMIF('TVB-AVB - Diario - Daily'!$C344:$C374,"VENTA
SELL",'TVB-AVB - Diario - Daily'!$D344:$D374)</f>
        <v>-11369</v>
      </c>
    </row>
    <row r="33" spans="1:15" s="37" customFormat="1" ht="47.25" customHeight="1" x14ac:dyDescent="0.2">
      <c r="B33" s="110"/>
      <c r="C33" s="83" t="s">
        <v>36</v>
      </c>
      <c r="D33" s="165">
        <f>SUMIF('TVB-AVB - Diario - Daily'!C10:C40,"VENTA
SELL",'TVB-AVB - Diario - Daily'!E10:E40)</f>
        <v>0</v>
      </c>
      <c r="E33" s="170">
        <f>SUMIF('TVB-AVB - Diario - Daily'!C41:C68,"VENTA
SELL",'TVB-AVB - Diario - Daily'!E41:E68)</f>
        <v>-10333.200000000001</v>
      </c>
      <c r="F33" s="157">
        <f>SUMIF('TVB-AVB - Diario - Daily'!$C69:$C99,"VENTA
SELL",'TVB-AVB - Diario - Daily'!$E69:$E99)</f>
        <v>-4842</v>
      </c>
      <c r="G33" s="157">
        <f>SUMIF('TVB-AVB - Diario - Daily'!$C100:$C129,"VENTA
SELL",'TVB-AVB - Diario - Daily'!$E100:$E129)</f>
        <v>-9630</v>
      </c>
      <c r="H33" s="157">
        <f>SUMIF('TVB-AVB - Diario - Daily'!$C130:$C160,"VENTA
SELL",'TVB-AVB - Diario - Daily'!$E130:$E160)</f>
        <v>0</v>
      </c>
      <c r="I33" s="157">
        <f>SUMIF('TVB-AVB - Diario - Daily'!$C161:$C190,"VENTA
SELL",'TVB-AVB - Diario - Daily'!$E161:$E190)</f>
        <v>0</v>
      </c>
      <c r="J33" s="157">
        <f>SUMIF('TVB-AVB - Diario - Daily'!$C191:$C221,"VENTA
SELL",'TVB-AVB - Diario - Daily'!$E191:$E221)</f>
        <v>0</v>
      </c>
      <c r="K33" s="157">
        <f>SUMIF('TVB-AVB - Diario - Daily'!$C222:$C252,"VENTA
SELL",'TVB-AVB - Diario - Daily'!$E222:$E252)</f>
        <v>0</v>
      </c>
      <c r="L33" s="157">
        <f>SUMIF('TVB-AVB - Diario - Daily'!$C253:$C282,"VENTA
SELL",'TVB-AVB - Diario - Daily'!$E253:$E282)</f>
        <v>0</v>
      </c>
      <c r="M33" s="157">
        <f>SUMIF('TVB-AVB - Diario - Daily'!$C283:$C313,"VENTA
SELL",'TVB-AVB - Diario - Daily'!$E283:$E313)</f>
        <v>-1162688.8999999999</v>
      </c>
      <c r="N33" s="157">
        <f>SUMIF('TVB-AVB - Diario - Daily'!$C314:$C343,"VENTA
SELL",'TVB-AVB - Diario - Daily'!$E314:$E343)</f>
        <v>-1831940.15</v>
      </c>
      <c r="O33" s="158">
        <f>SUMIF('TVB-AVB - Diario - Daily'!$C344:$C374,"VENTA
SELL",'TVB-AVB - Diario - Daily'!$E344:$E374)</f>
        <v>-1067611.75</v>
      </c>
    </row>
    <row r="34" spans="1:15" s="37" customFormat="1" ht="47.25" customHeight="1" x14ac:dyDescent="0.2">
      <c r="B34" s="111" t="s">
        <v>42</v>
      </c>
      <c r="C34" s="16" t="s">
        <v>16</v>
      </c>
      <c r="D34" s="89"/>
      <c r="E34" s="170">
        <f>E33/E32</f>
        <v>15.8</v>
      </c>
      <c r="F34" s="170">
        <f>F33/F32</f>
        <v>18</v>
      </c>
      <c r="G34" s="170">
        <f>G33/G32</f>
        <v>22.5</v>
      </c>
      <c r="H34" s="90"/>
      <c r="I34" s="90"/>
      <c r="J34" s="90"/>
      <c r="K34" s="90"/>
      <c r="L34" s="90"/>
      <c r="M34" s="170">
        <f>M33/M32</f>
        <v>85.769319858365293</v>
      </c>
      <c r="N34" s="170">
        <f>N33/N32</f>
        <v>79.93804381027185</v>
      </c>
      <c r="O34" s="158">
        <f>O33/O32</f>
        <v>93.905510598997267</v>
      </c>
    </row>
    <row r="35" spans="1:15" s="37" customFormat="1" ht="47.25" customHeight="1" x14ac:dyDescent="0.2">
      <c r="B35" s="110"/>
      <c r="C35" s="103" t="s">
        <v>38</v>
      </c>
      <c r="D35" s="176">
        <v>0</v>
      </c>
      <c r="E35" s="177">
        <f t="array" ref="E35">MIN(IF('TVB-AVB - Diario - Daily'!$C41:$C68="VENTA
SELL",'TVB-AVB - Diario - Daily'!$G41:$G68))</f>
        <v>15.8</v>
      </c>
      <c r="F35" s="174">
        <f t="array" ref="F35">MIN(IF('TVB-AVB - Diario - Daily'!$C69:$C99="VENTA
SELL",'TVB-AVB - Diario - Daily'!$G69:$G99))</f>
        <v>18</v>
      </c>
      <c r="G35" s="174">
        <f t="array" ref="G35">MIN(IF('TVB-AVB - Diario - Daily'!$C100:$C129="VENTA
SELL",'TVB-AVB - Diario - Daily'!$G100:$G129))</f>
        <v>22.5</v>
      </c>
      <c r="H35" s="174">
        <f t="array" ref="H35">MIN(IF('TVB-AVB - Diario - Daily'!$C130:$C160="VENTA
SELL",'TVB-AVB - Diario - Daily'!$G130:$G160))</f>
        <v>0</v>
      </c>
      <c r="I35" s="174">
        <f t="array" ref="I35">MIN(IF('TVB-AVB - Diario - Daily'!$C161:$C190="VENTA
SELL",'TVB-AVB - Diario - Daily'!$G161:$G190))</f>
        <v>0</v>
      </c>
      <c r="J35" s="174">
        <f t="array" ref="J35">MIN(IF('TVB-AVB - Diario - Daily'!$C191:$C221="VENTA
SELL",'TVB-AVB - Diario - Daily'!$G191:$G221))</f>
        <v>0</v>
      </c>
      <c r="K35" s="174">
        <f t="array" ref="K35">MIN(IF('TVB-AVB - Diario - Daily'!$C222:$C252="VENTA
SELL",'TVB-AVB - Diario - Daily'!$G222:$G252))</f>
        <v>0</v>
      </c>
      <c r="L35" s="174">
        <f t="array" ref="L35">MIN(IF('TVB-AVB - Diario - Daily'!$C253:$C282="VENTA
SELL",'TVB-AVB - Diario - Daily'!$G253:$G282))</f>
        <v>0</v>
      </c>
      <c r="M35" s="174">
        <f t="array" ref="M35">MIN(IF('TVB-AVB - Diario - Daily'!$C283:$C313="VENTA
SELL",'TVB-AVB - Diario - Daily'!$G283:$G313))</f>
        <v>66.5</v>
      </c>
      <c r="N35" s="174">
        <f t="array" ref="N35">MIN(IF('TVB-AVB - Diario - Daily'!$C314:$C343="VENTA
SELL",'TVB-AVB - Diario - Daily'!$G314:$G343))</f>
        <v>73.5</v>
      </c>
      <c r="O35" s="175">
        <f t="array" ref="O35">MIN(IF('TVB-AVB - Diario - Daily'!$C344:$C374="VENTA
SELL",'TVB-AVB - Diario - Daily'!$G344:$G374))</f>
        <v>93.35</v>
      </c>
    </row>
    <row r="36" spans="1:15" s="37" customFormat="1" ht="31.5" customHeight="1" x14ac:dyDescent="0.2">
      <c r="B36" s="110"/>
      <c r="C36" s="147" t="s">
        <v>39</v>
      </c>
      <c r="D36" s="94"/>
      <c r="E36" s="94">
        <v>44250</v>
      </c>
      <c r="F36" s="94">
        <v>44285</v>
      </c>
      <c r="G36" s="94">
        <v>44313</v>
      </c>
      <c r="H36" s="94"/>
      <c r="I36" s="94"/>
      <c r="J36" s="94"/>
      <c r="K36" s="94"/>
      <c r="L36" s="94"/>
      <c r="M36" s="94">
        <v>44498</v>
      </c>
      <c r="N36" s="94">
        <v>44503</v>
      </c>
      <c r="O36" s="152">
        <v>44533</v>
      </c>
    </row>
    <row r="37" spans="1:15" s="37" customFormat="1" ht="47.25" customHeight="1" x14ac:dyDescent="0.2">
      <c r="B37" s="110"/>
      <c r="C37" s="103" t="s">
        <v>43</v>
      </c>
      <c r="D37" s="176">
        <v>0</v>
      </c>
      <c r="E37" s="177">
        <f t="array" ref="E37">MAX(IF('TVB-AVB - Diario - Daily'!$C41:$C68="VENTA
SELL",'TVB-AVB - Diario - Daily'!$H41:$H68))</f>
        <v>15.8</v>
      </c>
      <c r="F37" s="174">
        <f t="array" ref="F37">MAX(IF('TVB-AVB - Diario - Daily'!$C69:$C99="VENTA
SELL",'TVB-AVB - Diario - Daily'!$H69:$H99))</f>
        <v>18</v>
      </c>
      <c r="G37" s="174">
        <f t="array" ref="G37">MAX(IF('TVB-AVB - Diario - Daily'!$C100:$C129="VENTA
SELL",'TVB-AVB - Diario - Daily'!$H100:$H129))</f>
        <v>22.5</v>
      </c>
      <c r="H37" s="174">
        <f t="array" ref="H37">MAX(IF('TVB-AVB - Diario - Daily'!$C130:$C160="VENTA
SELL",'TVB-AVB - Diario - Daily'!$H130:$H160))</f>
        <v>0</v>
      </c>
      <c r="I37" s="174">
        <f t="array" ref="I37">MAX(IF('TVB-AVB - Diario - Daily'!$C161:$C190="VENTA
SELL",'TVB-AVB - Diario - Daily'!$H161:$H190))</f>
        <v>0</v>
      </c>
      <c r="J37" s="174">
        <f t="array" ref="J37">MAX(IF('TVB-AVB - Diario - Daily'!$C191:$C221="VENTA
SELL",'TVB-AVB - Diario - Daily'!$H191:$H221))</f>
        <v>0</v>
      </c>
      <c r="K37" s="174">
        <f t="array" ref="K37">MAX(IF('TVB-AVB - Diario - Daily'!$C222:$C252="VENTA
SELL",'TVB-AVB - Diario - Daily'!$H222:$H252))</f>
        <v>0</v>
      </c>
      <c r="L37" s="174">
        <f t="array" ref="L37">MAX(IF('TVB-AVB - Diario - Daily'!$C253:$C282="VENTA
SELL",'TVB-AVB - Diario - Daily'!$H253:$H282))</f>
        <v>0</v>
      </c>
      <c r="M37" s="174">
        <f t="array" ref="M37">MAX(IF('TVB-AVB - Diario - Daily'!$C283:$C313="VENTA
SELL",'TVB-AVB - Diario - Daily'!$H283:$H313))</f>
        <v>87.1</v>
      </c>
      <c r="N37" s="174">
        <f t="array" ref="N37">MAX(IF('TVB-AVB - Diario - Daily'!$C313:$C343="VENTA
SELL",'TVB-AVB - Diario - Daily'!$H313:$H343))</f>
        <v>95.25</v>
      </c>
      <c r="O37" s="175">
        <f t="array" ref="O37">MAX(IF('TVB-AVB - Diario - Daily'!$C344:$C374="VENTA
SELL",'TVB-AVB - Diario - Daily'!$H344:$H374))</f>
        <v>115.8</v>
      </c>
    </row>
    <row r="38" spans="1:15" s="37" customFormat="1" ht="31.5" customHeight="1" thickBot="1" x14ac:dyDescent="0.25">
      <c r="B38" s="109"/>
      <c r="C38" s="146" t="s">
        <v>41</v>
      </c>
      <c r="D38" s="95"/>
      <c r="E38" s="95">
        <v>44250</v>
      </c>
      <c r="F38" s="95">
        <v>44285</v>
      </c>
      <c r="G38" s="95">
        <v>44313</v>
      </c>
      <c r="H38" s="95"/>
      <c r="I38" s="95"/>
      <c r="J38" s="95"/>
      <c r="K38" s="95"/>
      <c r="L38" s="95"/>
      <c r="M38" s="95">
        <v>44491</v>
      </c>
      <c r="N38" s="95">
        <v>44524</v>
      </c>
      <c r="O38" s="153">
        <v>44543</v>
      </c>
    </row>
    <row r="39" spans="1:15" s="37" customFormat="1" x14ac:dyDescent="0.2">
      <c r="B39" s="30"/>
      <c r="C39" s="30"/>
      <c r="D39" s="30"/>
      <c r="E39" s="30"/>
    </row>
    <row r="40" spans="1:15" s="37" customFormat="1" x14ac:dyDescent="0.2">
      <c r="B40" s="30"/>
      <c r="C40" s="30"/>
      <c r="D40" s="30"/>
      <c r="E40" s="30"/>
    </row>
    <row r="41" spans="1:15" ht="24" customHeight="1" x14ac:dyDescent="0.25">
      <c r="A41" s="2"/>
      <c r="B41" s="144" t="s">
        <v>44</v>
      </c>
      <c r="C41" s="143"/>
      <c r="D41" s="143"/>
      <c r="E41" s="143"/>
      <c r="F41" s="143"/>
      <c r="G41" s="76"/>
      <c r="H41" s="76"/>
    </row>
    <row r="42" spans="1:15" ht="18.75" customHeight="1" x14ac:dyDescent="0.25">
      <c r="A42" s="2"/>
      <c r="B42" s="145" t="s">
        <v>45</v>
      </c>
      <c r="C42" s="143"/>
      <c r="D42" s="143"/>
      <c r="E42" s="143"/>
      <c r="F42" s="143"/>
      <c r="G42" s="76"/>
      <c r="H42" s="76"/>
      <c r="I42" s="50"/>
    </row>
    <row r="43" spans="1:15" s="37" customFormat="1" x14ac:dyDescent="0.2">
      <c r="B43" s="30"/>
      <c r="C43" s="30"/>
      <c r="D43" s="30"/>
      <c r="E43" s="30"/>
    </row>
    <row r="44" spans="1:15" s="37" customFormat="1" x14ac:dyDescent="0.2">
      <c r="B44" s="30"/>
      <c r="C44" s="30"/>
      <c r="D44" s="30"/>
      <c r="E44" s="30"/>
    </row>
    <row r="45" spans="1:15" s="37" customFormat="1" x14ac:dyDescent="0.2">
      <c r="B45" s="30"/>
      <c r="C45" s="30"/>
      <c r="D45" s="30"/>
      <c r="E45" s="30"/>
    </row>
    <row r="46" spans="1:15" s="37" customFormat="1" x14ac:dyDescent="0.2">
      <c r="B46" s="30"/>
      <c r="C46" s="30"/>
      <c r="D46" s="30"/>
      <c r="E46" s="30"/>
    </row>
    <row r="47" spans="1:15" s="37" customFormat="1" x14ac:dyDescent="0.2">
      <c r="B47" s="30"/>
      <c r="C47" s="30"/>
      <c r="D47" s="30"/>
      <c r="E47" s="30"/>
    </row>
    <row r="48" spans="1:15" s="37" customFormat="1" x14ac:dyDescent="0.2">
      <c r="B48" s="30"/>
      <c r="C48" s="30"/>
      <c r="D48" s="30"/>
      <c r="E48" s="30"/>
    </row>
    <row r="49" spans="1:8" s="37" customFormat="1" x14ac:dyDescent="0.2">
      <c r="B49" s="30"/>
      <c r="C49" s="30"/>
      <c r="D49" s="30"/>
      <c r="E49" s="30"/>
    </row>
    <row r="50" spans="1:8" s="37" customFormat="1" x14ac:dyDescent="0.2">
      <c r="B50" s="30"/>
      <c r="C50" s="30"/>
      <c r="D50" s="30"/>
      <c r="E50" s="30"/>
    </row>
    <row r="51" spans="1:8" s="37" customFormat="1" x14ac:dyDescent="0.2">
      <c r="B51" s="30"/>
      <c r="C51" s="30"/>
      <c r="D51" s="30"/>
      <c r="E51" s="30"/>
    </row>
    <row r="52" spans="1:8" s="38" customFormat="1" ht="14.25" x14ac:dyDescent="0.2">
      <c r="B52" s="32"/>
      <c r="C52" s="32"/>
      <c r="D52" s="32"/>
      <c r="E52" s="32"/>
    </row>
    <row r="53" spans="1:8" s="37" customFormat="1" x14ac:dyDescent="0.2">
      <c r="B53" s="30"/>
      <c r="C53" s="30"/>
      <c r="D53" s="30"/>
      <c r="E53" s="30"/>
    </row>
    <row r="54" spans="1:8" s="37" customFormat="1" x14ac:dyDescent="0.2">
      <c r="B54" s="30"/>
      <c r="C54" s="30"/>
      <c r="D54" s="30"/>
      <c r="E54" s="30"/>
    </row>
    <row r="55" spans="1:8" s="39" customFormat="1" x14ac:dyDescent="0.2">
      <c r="B55" s="33"/>
      <c r="C55" s="33"/>
      <c r="D55" s="30"/>
      <c r="E55" s="30"/>
      <c r="F55" s="30"/>
      <c r="G55" s="30"/>
      <c r="H55" s="30"/>
    </row>
    <row r="56" spans="1:8" s="37" customFormat="1" x14ac:dyDescent="0.2">
      <c r="B56" s="34"/>
      <c r="C56" s="34"/>
    </row>
    <row r="57" spans="1:8" s="37" customFormat="1" x14ac:dyDescent="0.2"/>
    <row r="58" spans="1:8" s="37" customFormat="1" x14ac:dyDescent="0.2"/>
    <row r="59" spans="1:8" s="37" customFormat="1" x14ac:dyDescent="0.2"/>
    <row r="60" spans="1:8" s="37" customFormat="1" x14ac:dyDescent="0.2"/>
    <row r="61" spans="1:8" s="37" customFormat="1" x14ac:dyDescent="0.2">
      <c r="A61" s="40"/>
    </row>
    <row r="62" spans="1:8" s="37" customFormat="1" x14ac:dyDescent="0.2"/>
    <row r="63" spans="1:8" s="37" customFormat="1" x14ac:dyDescent="0.2"/>
    <row r="64" spans="1:8" s="37" customFormat="1" x14ac:dyDescent="0.2"/>
    <row r="65" s="37" customFormat="1" x14ac:dyDescent="0.2"/>
    <row r="66" s="37" customFormat="1" x14ac:dyDescent="0.2"/>
    <row r="67" s="37" customFormat="1" x14ac:dyDescent="0.2"/>
    <row r="68" s="37" customFormat="1" x14ac:dyDescent="0.2"/>
    <row r="69" s="37" customFormat="1" x14ac:dyDescent="0.2"/>
    <row r="70" s="37" customFormat="1" x14ac:dyDescent="0.2"/>
    <row r="71" s="37" customFormat="1" x14ac:dyDescent="0.2"/>
    <row r="72" s="37" customFormat="1" x14ac:dyDescent="0.2"/>
    <row r="73" s="37" customFormat="1" x14ac:dyDescent="0.2"/>
    <row r="74" s="37" customFormat="1" x14ac:dyDescent="0.2"/>
    <row r="75" s="37" customFormat="1" x14ac:dyDescent="0.2"/>
    <row r="76" s="37" customFormat="1" x14ac:dyDescent="0.2"/>
    <row r="77" s="37" customFormat="1" x14ac:dyDescent="0.2"/>
    <row r="78" s="37" customFormat="1" x14ac:dyDescent="0.2"/>
    <row r="79" s="37" customFormat="1" x14ac:dyDescent="0.2"/>
    <row r="80" s="37" customFormat="1" x14ac:dyDescent="0.2"/>
    <row r="81" s="37" customFormat="1" x14ac:dyDescent="0.2"/>
    <row r="82" s="37" customFormat="1" x14ac:dyDescent="0.2"/>
    <row r="83" s="37" customFormat="1" x14ac:dyDescent="0.2"/>
    <row r="84" s="37" customFormat="1" x14ac:dyDescent="0.2"/>
    <row r="85" s="37" customFormat="1" x14ac:dyDescent="0.2"/>
    <row r="86" s="37" customFormat="1" x14ac:dyDescent="0.2"/>
    <row r="87" s="37" customFormat="1" x14ac:dyDescent="0.2"/>
    <row r="88" s="37" customFormat="1" x14ac:dyDescent="0.2"/>
    <row r="89" s="37" customFormat="1" x14ac:dyDescent="0.2"/>
    <row r="90" s="37" customFormat="1" x14ac:dyDescent="0.2"/>
    <row r="91" s="37" customFormat="1" x14ac:dyDescent="0.2"/>
    <row r="92" s="37" customFormat="1" x14ac:dyDescent="0.2"/>
    <row r="93" s="37" customFormat="1" x14ac:dyDescent="0.2"/>
    <row r="94" s="37" customFormat="1" x14ac:dyDescent="0.2"/>
    <row r="95" s="37" customFormat="1" x14ac:dyDescent="0.2"/>
    <row r="96" s="37" customFormat="1" x14ac:dyDescent="0.2"/>
    <row r="97" s="37" customFormat="1" x14ac:dyDescent="0.2"/>
    <row r="98" s="37" customFormat="1" x14ac:dyDescent="0.2"/>
    <row r="99" s="37" customFormat="1" x14ac:dyDescent="0.2"/>
    <row r="100" s="37" customFormat="1" x14ac:dyDescent="0.2"/>
    <row r="101" s="37" customFormat="1" x14ac:dyDescent="0.2"/>
    <row r="102" s="37" customFormat="1" x14ac:dyDescent="0.2"/>
    <row r="103" s="37" customFormat="1" x14ac:dyDescent="0.2"/>
    <row r="104" s="37" customFormat="1" x14ac:dyDescent="0.2"/>
    <row r="105" s="37" customFormat="1" x14ac:dyDescent="0.2"/>
    <row r="106" s="37" customFormat="1" x14ac:dyDescent="0.2"/>
    <row r="107" s="37" customFormat="1" x14ac:dyDescent="0.2"/>
    <row r="108" s="37" customFormat="1" x14ac:dyDescent="0.2"/>
    <row r="109" s="37" customFormat="1" x14ac:dyDescent="0.2"/>
    <row r="110" s="37" customFormat="1" x14ac:dyDescent="0.2"/>
    <row r="111" s="37" customFormat="1" x14ac:dyDescent="0.2"/>
    <row r="112" s="37" customFormat="1" x14ac:dyDescent="0.2"/>
    <row r="113" s="37" customFormat="1" x14ac:dyDescent="0.2"/>
    <row r="114" s="37" customFormat="1" x14ac:dyDescent="0.2"/>
    <row r="115" s="37" customFormat="1" x14ac:dyDescent="0.2"/>
    <row r="116" s="37" customFormat="1" x14ac:dyDescent="0.2"/>
    <row r="117" s="37" customFormat="1" x14ac:dyDescent="0.2"/>
    <row r="118" s="37" customFormat="1" x14ac:dyDescent="0.2"/>
    <row r="119" s="37" customFormat="1" x14ac:dyDescent="0.2"/>
    <row r="120" s="37" customFormat="1" x14ac:dyDescent="0.2"/>
    <row r="121" s="37" customFormat="1" x14ac:dyDescent="0.2"/>
    <row r="122" s="37" customFormat="1" x14ac:dyDescent="0.2"/>
    <row r="123" s="37" customFormat="1" x14ac:dyDescent="0.2"/>
    <row r="124" s="37" customFormat="1" x14ac:dyDescent="0.2"/>
    <row r="125" s="37" customFormat="1" x14ac:dyDescent="0.2"/>
    <row r="126" s="37" customFormat="1" x14ac:dyDescent="0.2"/>
    <row r="127" s="37" customFormat="1" x14ac:dyDescent="0.2"/>
    <row r="128" s="37" customFormat="1" x14ac:dyDescent="0.2"/>
    <row r="129" s="37" customFormat="1" x14ac:dyDescent="0.2"/>
    <row r="130" s="37" customFormat="1" x14ac:dyDescent="0.2"/>
    <row r="131" s="37" customFormat="1" x14ac:dyDescent="0.2"/>
    <row r="132" s="37" customFormat="1" x14ac:dyDescent="0.2"/>
    <row r="133" s="37" customFormat="1" x14ac:dyDescent="0.2"/>
    <row r="134" s="37" customFormat="1" x14ac:dyDescent="0.2"/>
    <row r="135" s="37" customFormat="1" x14ac:dyDescent="0.2"/>
    <row r="136" s="37" customFormat="1" x14ac:dyDescent="0.2"/>
    <row r="137" s="37" customFormat="1" x14ac:dyDescent="0.2"/>
    <row r="138" s="37" customFormat="1" x14ac:dyDescent="0.2"/>
    <row r="139" s="37" customFormat="1" x14ac:dyDescent="0.2"/>
    <row r="140" s="37" customFormat="1" x14ac:dyDescent="0.2"/>
    <row r="141" s="37" customFormat="1" x14ac:dyDescent="0.2"/>
    <row r="142" s="37" customFormat="1" x14ac:dyDescent="0.2"/>
    <row r="143" s="37" customFormat="1" x14ac:dyDescent="0.2"/>
    <row r="144" s="37" customFormat="1" x14ac:dyDescent="0.2"/>
    <row r="145" s="37" customFormat="1" x14ac:dyDescent="0.2"/>
    <row r="146" s="37" customFormat="1" x14ac:dyDescent="0.2"/>
    <row r="147" s="37" customFormat="1" x14ac:dyDescent="0.2"/>
    <row r="148" s="37" customFormat="1" x14ac:dyDescent="0.2"/>
    <row r="149" s="37" customFormat="1" x14ac:dyDescent="0.2"/>
    <row r="150" s="37" customFormat="1" x14ac:dyDescent="0.2"/>
    <row r="151" s="37" customFormat="1" x14ac:dyDescent="0.2"/>
    <row r="152" s="37" customFormat="1" x14ac:dyDescent="0.2"/>
    <row r="153" s="37" customFormat="1" x14ac:dyDescent="0.2"/>
    <row r="154" s="37" customFormat="1" x14ac:dyDescent="0.2"/>
    <row r="155" s="37" customFormat="1" x14ac:dyDescent="0.2"/>
    <row r="156" s="37" customFormat="1" x14ac:dyDescent="0.2"/>
    <row r="157" s="37" customFormat="1" x14ac:dyDescent="0.2"/>
    <row r="158" s="37" customFormat="1" x14ac:dyDescent="0.2"/>
    <row r="159" s="37" customFormat="1" x14ac:dyDescent="0.2"/>
    <row r="160" s="37" customFormat="1" x14ac:dyDescent="0.2"/>
    <row r="161" s="37" customFormat="1" x14ac:dyDescent="0.2"/>
    <row r="162" s="37" customFormat="1" x14ac:dyDescent="0.2"/>
    <row r="163" s="37" customFormat="1" x14ac:dyDescent="0.2"/>
    <row r="164" s="37" customFormat="1" x14ac:dyDescent="0.2"/>
    <row r="165" s="37" customFormat="1" x14ac:dyDescent="0.2"/>
    <row r="166" s="37" customFormat="1" x14ac:dyDescent="0.2"/>
    <row r="167" s="37" customFormat="1" x14ac:dyDescent="0.2"/>
    <row r="168" s="37" customFormat="1" x14ac:dyDescent="0.2"/>
    <row r="169" s="37" customFormat="1" x14ac:dyDescent="0.2"/>
    <row r="170" s="37" customFormat="1" x14ac:dyDescent="0.2"/>
    <row r="171" s="37" customFormat="1" x14ac:dyDescent="0.2"/>
    <row r="172" s="37" customFormat="1" x14ac:dyDescent="0.2"/>
    <row r="173" s="37" customFormat="1" x14ac:dyDescent="0.2"/>
    <row r="174" s="37" customFormat="1" x14ac:dyDescent="0.2"/>
    <row r="175" s="37" customFormat="1" x14ac:dyDescent="0.2"/>
    <row r="176" s="37" customFormat="1" x14ac:dyDescent="0.2"/>
    <row r="177" spans="21:21" s="37" customFormat="1" x14ac:dyDescent="0.2"/>
    <row r="178" spans="21:21" s="37" customFormat="1" x14ac:dyDescent="0.2"/>
    <row r="179" spans="21:21" s="37" customFormat="1" x14ac:dyDescent="0.2"/>
    <row r="180" spans="21:21" s="37" customFormat="1" x14ac:dyDescent="0.2"/>
    <row r="181" spans="21:21" s="37" customFormat="1" x14ac:dyDescent="0.2"/>
    <row r="182" spans="21:21" s="37" customFormat="1" x14ac:dyDescent="0.2"/>
    <row r="183" spans="21:21" s="37" customFormat="1" x14ac:dyDescent="0.2"/>
    <row r="184" spans="21:21" s="37" customFormat="1" x14ac:dyDescent="0.2"/>
    <row r="185" spans="21:21" s="37" customFormat="1" x14ac:dyDescent="0.2"/>
    <row r="186" spans="21:21" s="37" customFormat="1" x14ac:dyDescent="0.2">
      <c r="U186" s="37" t="s">
        <v>46</v>
      </c>
    </row>
    <row r="187" spans="21:21" s="37" customFormat="1" x14ac:dyDescent="0.2"/>
    <row r="188" spans="21:21" s="37" customFormat="1" x14ac:dyDescent="0.2"/>
    <row r="189" spans="21:21" s="37" customFormat="1" x14ac:dyDescent="0.2"/>
    <row r="190" spans="21:21" s="37" customFormat="1" x14ac:dyDescent="0.2"/>
    <row r="191" spans="21:21" s="37" customFormat="1" x14ac:dyDescent="0.2"/>
    <row r="192" spans="21:21" s="37" customFormat="1" x14ac:dyDescent="0.2"/>
    <row r="193" s="37" customFormat="1" x14ac:dyDescent="0.2"/>
    <row r="194" s="37" customFormat="1" x14ac:dyDescent="0.2"/>
    <row r="195" s="37" customFormat="1" x14ac:dyDescent="0.2"/>
    <row r="196" s="37" customFormat="1" x14ac:dyDescent="0.2"/>
    <row r="197" s="37" customFormat="1" x14ac:dyDescent="0.2"/>
    <row r="198" s="37" customFormat="1" x14ac:dyDescent="0.2"/>
    <row r="199" s="37" customFormat="1" x14ac:dyDescent="0.2"/>
    <row r="200" s="37" customFormat="1" x14ac:dyDescent="0.2"/>
    <row r="201" s="37" customFormat="1" x14ac:dyDescent="0.2"/>
    <row r="202" s="37" customFormat="1" x14ac:dyDescent="0.2"/>
    <row r="203" s="37" customFormat="1" x14ac:dyDescent="0.2"/>
    <row r="204" s="37" customFormat="1" x14ac:dyDescent="0.2"/>
    <row r="205" s="37" customFormat="1" x14ac:dyDescent="0.2"/>
    <row r="206" s="37" customFormat="1" x14ac:dyDescent="0.2"/>
    <row r="207" s="37" customFormat="1" x14ac:dyDescent="0.2"/>
    <row r="208" s="37" customFormat="1" x14ac:dyDescent="0.2"/>
    <row r="209" s="37" customFormat="1" x14ac:dyDescent="0.2"/>
    <row r="210" s="37" customFormat="1" x14ac:dyDescent="0.2"/>
    <row r="211" s="37" customFormat="1" x14ac:dyDescent="0.2"/>
    <row r="212" s="37" customFormat="1" x14ac:dyDescent="0.2"/>
    <row r="213" s="37" customFormat="1" x14ac:dyDescent="0.2"/>
    <row r="214" s="37" customFormat="1" x14ac:dyDescent="0.2"/>
    <row r="215" s="37" customFormat="1" x14ac:dyDescent="0.2"/>
    <row r="216" s="37" customFormat="1" x14ac:dyDescent="0.2"/>
    <row r="217" s="37" customFormat="1" x14ac:dyDescent="0.2"/>
    <row r="218" s="37" customFormat="1" x14ac:dyDescent="0.2"/>
    <row r="219" s="37" customFormat="1" x14ac:dyDescent="0.2"/>
    <row r="220" s="37" customFormat="1" x14ac:dyDescent="0.2"/>
    <row r="221" s="37" customFormat="1" x14ac:dyDescent="0.2"/>
    <row r="222" s="37" customFormat="1" x14ac:dyDescent="0.2"/>
    <row r="223" s="37" customFormat="1" x14ac:dyDescent="0.2"/>
    <row r="224" s="37" customFormat="1" x14ac:dyDescent="0.2"/>
    <row r="225" s="37" customFormat="1" x14ac:dyDescent="0.2"/>
    <row r="226" s="37" customFormat="1" x14ac:dyDescent="0.2"/>
    <row r="227" s="37" customFormat="1" x14ac:dyDescent="0.2"/>
    <row r="228" s="37" customFormat="1" x14ac:dyDescent="0.2"/>
    <row r="229" s="37" customFormat="1" x14ac:dyDescent="0.2"/>
    <row r="230" s="37" customFormat="1" x14ac:dyDescent="0.2"/>
    <row r="231" s="37" customFormat="1" x14ac:dyDescent="0.2"/>
    <row r="232" s="37" customFormat="1" x14ac:dyDescent="0.2"/>
    <row r="233" s="37" customFormat="1" x14ac:dyDescent="0.2"/>
    <row r="234" s="37" customFormat="1" x14ac:dyDescent="0.2"/>
    <row r="235" s="37" customFormat="1" x14ac:dyDescent="0.2"/>
    <row r="236" s="37" customFormat="1" x14ac:dyDescent="0.2"/>
    <row r="237" s="37" customFormat="1" x14ac:dyDescent="0.2"/>
    <row r="238" s="37" customFormat="1" x14ac:dyDescent="0.2"/>
    <row r="239" s="37" customFormat="1" x14ac:dyDescent="0.2"/>
    <row r="240" s="37" customFormat="1" x14ac:dyDescent="0.2"/>
    <row r="241" s="37" customFormat="1" x14ac:dyDescent="0.2"/>
    <row r="242" s="37" customFormat="1" x14ac:dyDescent="0.2"/>
    <row r="243" s="37" customFormat="1" x14ac:dyDescent="0.2"/>
    <row r="244" s="37" customFormat="1" x14ac:dyDescent="0.2"/>
    <row r="245" s="37" customFormat="1" x14ac:dyDescent="0.2"/>
    <row r="246" s="37" customFormat="1" x14ac:dyDescent="0.2"/>
    <row r="247" s="37" customFormat="1" x14ac:dyDescent="0.2"/>
    <row r="248" s="37" customFormat="1" x14ac:dyDescent="0.2"/>
    <row r="249" s="37" customFormat="1" x14ac:dyDescent="0.2"/>
    <row r="250" s="37" customFormat="1" x14ac:dyDescent="0.2"/>
    <row r="251" s="37" customFormat="1" x14ac:dyDescent="0.2"/>
    <row r="252" s="37" customFormat="1" x14ac:dyDescent="0.2"/>
    <row r="253" s="37" customFormat="1" x14ac:dyDescent="0.2"/>
    <row r="254" s="37" customFormat="1" x14ac:dyDescent="0.2"/>
    <row r="255" s="37" customFormat="1" x14ac:dyDescent="0.2"/>
    <row r="256" s="37" customFormat="1" x14ac:dyDescent="0.2"/>
    <row r="257" s="37" customFormat="1" x14ac:dyDescent="0.2"/>
    <row r="258" s="37" customFormat="1" x14ac:dyDescent="0.2"/>
    <row r="259" s="37" customFormat="1" x14ac:dyDescent="0.2"/>
    <row r="260" s="37" customFormat="1" x14ac:dyDescent="0.2"/>
    <row r="261" s="37" customFormat="1" x14ac:dyDescent="0.2"/>
    <row r="262" s="37" customFormat="1" x14ac:dyDescent="0.2"/>
    <row r="263" s="37" customFormat="1" x14ac:dyDescent="0.2"/>
    <row r="264" s="37" customFormat="1" x14ac:dyDescent="0.2"/>
    <row r="265" s="37" customFormat="1" x14ac:dyDescent="0.2"/>
    <row r="266" s="37" customFormat="1" x14ac:dyDescent="0.2"/>
    <row r="267" s="37" customFormat="1" x14ac:dyDescent="0.2"/>
    <row r="268" s="37" customFormat="1" x14ac:dyDescent="0.2"/>
    <row r="269" s="37" customFormat="1" x14ac:dyDescent="0.2"/>
    <row r="270" s="37" customFormat="1" x14ac:dyDescent="0.2"/>
    <row r="271" s="37" customFormat="1" x14ac:dyDescent="0.2"/>
    <row r="272" s="37" customFormat="1" x14ac:dyDescent="0.2"/>
    <row r="273" s="37" customFormat="1" x14ac:dyDescent="0.2"/>
    <row r="274" s="37" customFormat="1" x14ac:dyDescent="0.2"/>
    <row r="275" s="37" customFormat="1" x14ac:dyDescent="0.2"/>
    <row r="276" s="37" customFormat="1" x14ac:dyDescent="0.2"/>
    <row r="277" s="37" customFormat="1" x14ac:dyDescent="0.2"/>
    <row r="278" s="37" customFormat="1" x14ac:dyDescent="0.2"/>
    <row r="279" s="37" customFormat="1" x14ac:dyDescent="0.2"/>
    <row r="280" s="37" customFormat="1" x14ac:dyDescent="0.2"/>
    <row r="281" s="37" customFormat="1" x14ac:dyDescent="0.2"/>
    <row r="282" s="37" customFormat="1" x14ac:dyDescent="0.2"/>
    <row r="283" s="37" customFormat="1" x14ac:dyDescent="0.2"/>
    <row r="284" s="37" customFormat="1" x14ac:dyDescent="0.2"/>
    <row r="285" s="37" customFormat="1" x14ac:dyDescent="0.2"/>
    <row r="286" s="37" customFormat="1" x14ac:dyDescent="0.2"/>
    <row r="287" s="37" customFormat="1" x14ac:dyDescent="0.2"/>
    <row r="288" s="37" customFormat="1" x14ac:dyDescent="0.2"/>
    <row r="289" s="37" customFormat="1" x14ac:dyDescent="0.2"/>
    <row r="290" s="37" customFormat="1" x14ac:dyDescent="0.2"/>
    <row r="291" s="37" customFormat="1" x14ac:dyDescent="0.2"/>
    <row r="292" s="37" customFormat="1" x14ac:dyDescent="0.2"/>
    <row r="293" s="37" customFormat="1" x14ac:dyDescent="0.2"/>
    <row r="294" s="37" customFormat="1" x14ac:dyDescent="0.2"/>
    <row r="295" s="37" customFormat="1" x14ac:dyDescent="0.2"/>
    <row r="296" s="37" customFormat="1" x14ac:dyDescent="0.2"/>
    <row r="297" s="37" customFormat="1" x14ac:dyDescent="0.2"/>
    <row r="298" s="37" customFormat="1" x14ac:dyDescent="0.2"/>
    <row r="299" s="37" customFormat="1" x14ac:dyDescent="0.2"/>
    <row r="300" s="37" customFormat="1" x14ac:dyDescent="0.2"/>
    <row r="301" s="37" customFormat="1" x14ac:dyDescent="0.2"/>
    <row r="302" s="37" customFormat="1" x14ac:dyDescent="0.2"/>
    <row r="303" s="37" customFormat="1" x14ac:dyDescent="0.2"/>
    <row r="304" s="37" customFormat="1" x14ac:dyDescent="0.2"/>
    <row r="305" spans="2:5" s="37" customFormat="1" ht="75.75" customHeight="1" x14ac:dyDescent="0.2">
      <c r="B305" s="30"/>
      <c r="C305" s="30"/>
      <c r="D305" s="30"/>
      <c r="E305" s="30"/>
    </row>
    <row r="306" spans="2:5" s="37" customFormat="1" ht="75.75" customHeight="1" x14ac:dyDescent="0.2">
      <c r="B306" s="30"/>
      <c r="C306" s="30"/>
      <c r="D306" s="30"/>
      <c r="E306" s="30"/>
    </row>
    <row r="307" spans="2:5" s="37" customFormat="1" x14ac:dyDescent="0.2"/>
    <row r="308" spans="2:5" s="37" customFormat="1" x14ac:dyDescent="0.2"/>
    <row r="309" spans="2:5" s="37" customFormat="1" x14ac:dyDescent="0.2"/>
    <row r="310" spans="2:5" s="37" customFormat="1" x14ac:dyDescent="0.2"/>
    <row r="311" spans="2:5" s="37" customFormat="1" x14ac:dyDescent="0.2"/>
    <row r="312" spans="2:5" s="37" customFormat="1" x14ac:dyDescent="0.2"/>
    <row r="313" spans="2:5" s="37" customFormat="1" x14ac:dyDescent="0.2"/>
    <row r="314" spans="2:5" s="37" customFormat="1" x14ac:dyDescent="0.2"/>
    <row r="315" spans="2:5" s="37" customFormat="1" x14ac:dyDescent="0.2"/>
    <row r="316" spans="2:5" s="37" customFormat="1" x14ac:dyDescent="0.2"/>
    <row r="317" spans="2:5" s="37" customFormat="1" ht="75.75" customHeight="1" x14ac:dyDescent="0.2">
      <c r="B317" s="30"/>
      <c r="C317" s="30"/>
      <c r="D317" s="30"/>
      <c r="E317" s="30"/>
    </row>
    <row r="318" spans="2:5" s="37" customFormat="1" ht="75.75" customHeight="1" x14ac:dyDescent="0.2">
      <c r="B318" s="30"/>
      <c r="C318" s="30"/>
      <c r="D318" s="30"/>
      <c r="E318" s="30"/>
    </row>
    <row r="319" spans="2:5" s="37" customFormat="1" ht="75.75" customHeight="1" x14ac:dyDescent="0.2">
      <c r="B319" s="30"/>
      <c r="C319" s="30"/>
      <c r="D319" s="30"/>
      <c r="E319" s="30"/>
    </row>
    <row r="320" spans="2:5" s="37" customFormat="1" x14ac:dyDescent="0.2"/>
    <row r="321" spans="2:5" s="37" customFormat="1" x14ac:dyDescent="0.2"/>
    <row r="322" spans="2:5" s="37" customFormat="1" x14ac:dyDescent="0.2"/>
    <row r="323" spans="2:5" s="37" customFormat="1" x14ac:dyDescent="0.2"/>
    <row r="324" spans="2:5" s="37" customFormat="1" ht="75.75" customHeight="1" x14ac:dyDescent="0.2">
      <c r="B324" s="30"/>
      <c r="C324" s="30"/>
      <c r="D324" s="30"/>
      <c r="E324" s="30"/>
    </row>
    <row r="325" spans="2:5" s="37" customFormat="1" x14ac:dyDescent="0.2"/>
    <row r="326" spans="2:5" s="37" customFormat="1" x14ac:dyDescent="0.2"/>
    <row r="327" spans="2:5" s="37" customFormat="1" x14ac:dyDescent="0.2"/>
    <row r="328" spans="2:5" s="37" customFormat="1" x14ac:dyDescent="0.2"/>
    <row r="329" spans="2:5" s="37" customFormat="1" x14ac:dyDescent="0.2"/>
    <row r="330" spans="2:5" s="37" customFormat="1" x14ac:dyDescent="0.2"/>
    <row r="331" spans="2:5" s="37" customFormat="1" x14ac:dyDescent="0.2"/>
    <row r="332" spans="2:5" s="37" customFormat="1" x14ac:dyDescent="0.2"/>
    <row r="333" spans="2:5" s="37" customFormat="1" x14ac:dyDescent="0.2"/>
    <row r="334" spans="2:5" s="37" customFormat="1" ht="75.75" customHeight="1" x14ac:dyDescent="0.2">
      <c r="B334" s="30"/>
      <c r="C334" s="30"/>
      <c r="D334" s="30"/>
      <c r="E334" s="30"/>
    </row>
    <row r="335" spans="2:5" s="37" customFormat="1" ht="75.75" customHeight="1" x14ac:dyDescent="0.2">
      <c r="B335" s="30"/>
      <c r="C335" s="30"/>
      <c r="D335" s="30"/>
      <c r="E335" s="30"/>
    </row>
    <row r="336" spans="2:5" s="37" customFormat="1" x14ac:dyDescent="0.2"/>
    <row r="337" spans="2:5" s="37" customFormat="1" x14ac:dyDescent="0.2"/>
    <row r="338" spans="2:5" s="37" customFormat="1" ht="75.75" customHeight="1" x14ac:dyDescent="0.2">
      <c r="B338" s="30"/>
      <c r="C338" s="30"/>
      <c r="D338" s="30"/>
      <c r="E338" s="30"/>
    </row>
    <row r="339" spans="2:5" s="37" customFormat="1" x14ac:dyDescent="0.2"/>
    <row r="340" spans="2:5" s="37" customFormat="1" x14ac:dyDescent="0.2"/>
    <row r="341" spans="2:5" s="37" customFormat="1" x14ac:dyDescent="0.2"/>
    <row r="342" spans="2:5" s="37" customFormat="1" x14ac:dyDescent="0.2"/>
    <row r="343" spans="2:5" s="37" customFormat="1" x14ac:dyDescent="0.2"/>
    <row r="344" spans="2:5" s="37" customFormat="1" x14ac:dyDescent="0.2"/>
    <row r="345" spans="2:5" s="37" customFormat="1" x14ac:dyDescent="0.2"/>
    <row r="346" spans="2:5" s="37" customFormat="1" x14ac:dyDescent="0.2"/>
    <row r="347" spans="2:5" s="37" customFormat="1" x14ac:dyDescent="0.2"/>
    <row r="348" spans="2:5" s="37" customFormat="1" x14ac:dyDescent="0.2"/>
    <row r="349" spans="2:5" s="37" customFormat="1" x14ac:dyDescent="0.2"/>
    <row r="350" spans="2:5" s="37" customFormat="1" x14ac:dyDescent="0.2"/>
    <row r="351" spans="2:5" s="37" customFormat="1" ht="75.75" customHeight="1" x14ac:dyDescent="0.2">
      <c r="B351" s="30"/>
      <c r="C351" s="30"/>
      <c r="D351" s="30"/>
      <c r="E351" s="30"/>
    </row>
    <row r="352" spans="2:5" s="37" customFormat="1" ht="75.75" customHeight="1" x14ac:dyDescent="0.2">
      <c r="B352" s="30"/>
      <c r="C352" s="30"/>
      <c r="D352" s="30"/>
      <c r="E352" s="30"/>
    </row>
    <row r="353" spans="2:5" s="37" customFormat="1" ht="75.75" customHeight="1" x14ac:dyDescent="0.2">
      <c r="B353" s="30"/>
      <c r="C353" s="30"/>
      <c r="D353" s="30"/>
      <c r="E353" s="30"/>
    </row>
    <row r="354" spans="2:5" s="37" customFormat="1" ht="75.75" customHeight="1" x14ac:dyDescent="0.2">
      <c r="B354" s="30"/>
      <c r="C354" s="30"/>
      <c r="D354" s="30"/>
      <c r="E354" s="30"/>
    </row>
    <row r="355" spans="2:5" s="37" customFormat="1" ht="75.75" customHeight="1" x14ac:dyDescent="0.2">
      <c r="B355" s="30"/>
      <c r="C355" s="30"/>
      <c r="D355" s="30"/>
      <c r="E355" s="30"/>
    </row>
    <row r="356" spans="2:5" s="37" customFormat="1" ht="75.75" customHeight="1" x14ac:dyDescent="0.2">
      <c r="B356" s="30"/>
      <c r="C356" s="30"/>
      <c r="D356" s="30"/>
      <c r="E356" s="30"/>
    </row>
    <row r="357" spans="2:5" s="37" customFormat="1" ht="75.75" customHeight="1" x14ac:dyDescent="0.2">
      <c r="B357" s="30"/>
      <c r="C357" s="30"/>
      <c r="D357" s="30"/>
      <c r="E357" s="30"/>
    </row>
    <row r="358" spans="2:5" s="37" customFormat="1" x14ac:dyDescent="0.2"/>
    <row r="359" spans="2:5" s="37" customFormat="1" x14ac:dyDescent="0.2"/>
    <row r="360" spans="2:5" s="37" customFormat="1" x14ac:dyDescent="0.2"/>
    <row r="361" spans="2:5" s="37" customFormat="1" x14ac:dyDescent="0.2"/>
    <row r="362" spans="2:5" s="37" customFormat="1" x14ac:dyDescent="0.2"/>
    <row r="363" spans="2:5" s="37" customFormat="1" x14ac:dyDescent="0.2"/>
    <row r="364" spans="2:5" s="37" customFormat="1" ht="75.75" customHeight="1" x14ac:dyDescent="0.2">
      <c r="B364" s="30"/>
      <c r="C364" s="30"/>
      <c r="D364" s="30"/>
      <c r="E364" s="30"/>
    </row>
    <row r="365" spans="2:5" s="37" customFormat="1" ht="75.75" customHeight="1" x14ac:dyDescent="0.2">
      <c r="B365" s="30"/>
      <c r="C365" s="30"/>
      <c r="D365" s="30"/>
      <c r="E365" s="30"/>
    </row>
    <row r="366" spans="2:5" s="37" customFormat="1" x14ac:dyDescent="0.2"/>
    <row r="367" spans="2:5" s="37" customFormat="1" x14ac:dyDescent="0.2"/>
    <row r="368" spans="2:5" s="37" customFormat="1" x14ac:dyDescent="0.2"/>
    <row r="369" spans="2:5" s="37" customFormat="1" x14ac:dyDescent="0.2"/>
    <row r="370" spans="2:5" s="37" customFormat="1" x14ac:dyDescent="0.2"/>
    <row r="371" spans="2:5" s="37" customFormat="1" x14ac:dyDescent="0.2"/>
    <row r="372" spans="2:5" s="37" customFormat="1" ht="75.75" customHeight="1" x14ac:dyDescent="0.2">
      <c r="B372" s="30"/>
      <c r="C372" s="30"/>
      <c r="D372" s="30"/>
      <c r="E372" s="30"/>
    </row>
    <row r="373" spans="2:5" s="37" customFormat="1" ht="75.75" customHeight="1" x14ac:dyDescent="0.2">
      <c r="B373" s="30"/>
      <c r="C373" s="30"/>
      <c r="D373" s="30"/>
      <c r="E373" s="30"/>
    </row>
    <row r="374" spans="2:5" s="37" customFormat="1" x14ac:dyDescent="0.2"/>
    <row r="375" spans="2:5" s="37" customFormat="1" ht="75.75" customHeight="1" x14ac:dyDescent="0.2">
      <c r="B375" s="30"/>
      <c r="C375" s="30"/>
      <c r="D375" s="30"/>
      <c r="E375" s="30"/>
    </row>
    <row r="376" spans="2:5" s="37" customFormat="1" x14ac:dyDescent="0.2"/>
    <row r="377" spans="2:5" s="37" customFormat="1" ht="75.75" customHeight="1" x14ac:dyDescent="0.2">
      <c r="B377" s="30"/>
      <c r="C377" s="30"/>
      <c r="D377" s="30"/>
      <c r="E377" s="30"/>
    </row>
    <row r="378" spans="2:5" s="37" customFormat="1" ht="75.75" customHeight="1" x14ac:dyDescent="0.2">
      <c r="B378" s="30"/>
      <c r="C378" s="30"/>
      <c r="D378" s="30"/>
      <c r="E378" s="30"/>
    </row>
    <row r="379" spans="2:5" s="37" customFormat="1" ht="75.75" customHeight="1" x14ac:dyDescent="0.2">
      <c r="B379" s="30"/>
      <c r="C379" s="30"/>
      <c r="D379" s="30"/>
      <c r="E379" s="30"/>
    </row>
    <row r="380" spans="2:5" s="37" customFormat="1" x14ac:dyDescent="0.2"/>
    <row r="381" spans="2:5" s="37" customFormat="1" x14ac:dyDescent="0.2"/>
    <row r="382" spans="2:5" s="37" customFormat="1" ht="75.75" customHeight="1" x14ac:dyDescent="0.2">
      <c r="B382" s="30"/>
      <c r="C382" s="30"/>
      <c r="D382" s="30"/>
      <c r="E382" s="30"/>
    </row>
    <row r="383" spans="2:5" s="37" customFormat="1" ht="75.75" customHeight="1" x14ac:dyDescent="0.2">
      <c r="B383" s="30"/>
      <c r="C383" s="30"/>
      <c r="D383" s="30"/>
      <c r="E383" s="30"/>
    </row>
    <row r="384" spans="2:5" s="37" customFormat="1" x14ac:dyDescent="0.2"/>
    <row r="385" s="37" customFormat="1" x14ac:dyDescent="0.2"/>
    <row r="386" customFormat="1" x14ac:dyDescent="0.2"/>
    <row r="387" customFormat="1" x14ac:dyDescent="0.2"/>
    <row r="388" customFormat="1" x14ac:dyDescent="0.2"/>
    <row r="389" customFormat="1" x14ac:dyDescent="0.2"/>
  </sheetData>
  <pageMargins left="0.70866141732283472" right="0.70866141732283472" top="0.74803149606299213" bottom="0.74803149606299213" header="0.31496062992125984" footer="0.31496062992125984"/>
  <pageSetup paperSize="9" scale="33" orientation="landscape" r:id="rId1"/>
  <ignoredErrors>
    <ignoredError sqref="E3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pageSetUpPr fitToPage="1"/>
  </sheetPr>
  <dimension ref="A1:O381"/>
  <sheetViews>
    <sheetView showGridLines="0" tabSelected="1" zoomScale="80" zoomScaleNormal="80" zoomScaleSheetLayoutView="71" workbookViewId="0">
      <pane xSplit="1" ySplit="9" topLeftCell="B361" activePane="bottomRight" state="frozen"/>
      <selection pane="topRight" activeCell="D375" sqref="D375"/>
      <selection pane="bottomLeft" activeCell="D375" sqref="D375"/>
      <selection pane="bottomRight" activeCell="J363" sqref="J363"/>
    </sheetView>
  </sheetViews>
  <sheetFormatPr baseColWidth="10" defaultColWidth="11.42578125" defaultRowHeight="12.75" x14ac:dyDescent="0.2"/>
  <cols>
    <col min="2" max="2" width="27.42578125" customWidth="1"/>
    <col min="3" max="3" width="25" style="20" customWidth="1"/>
    <col min="4" max="4" width="25" style="21" customWidth="1"/>
    <col min="5" max="5" width="25" style="41" customWidth="1"/>
    <col min="6" max="8" width="21" style="21" customWidth="1"/>
    <col min="9" max="9" width="18.85546875" style="49" customWidth="1"/>
    <col min="10" max="13" width="16.7109375" customWidth="1"/>
  </cols>
  <sheetData>
    <row r="1" spans="1:13" ht="15.75" customHeight="1" x14ac:dyDescent="0.2">
      <c r="I1" s="35"/>
      <c r="J1" s="1"/>
      <c r="K1" s="1"/>
      <c r="L1" s="1"/>
      <c r="M1" s="1"/>
    </row>
    <row r="2" spans="1:13" ht="22.5" customHeight="1" x14ac:dyDescent="0.25">
      <c r="A2" s="2"/>
      <c r="B2" s="10"/>
      <c r="C2" s="22"/>
      <c r="D2" s="22"/>
      <c r="E2" s="42"/>
      <c r="F2" s="22"/>
      <c r="G2" s="22"/>
      <c r="H2" s="22"/>
      <c r="I2" s="35"/>
      <c r="J2" s="5"/>
      <c r="K2" s="5"/>
      <c r="L2" s="5"/>
      <c r="M2" s="5"/>
    </row>
    <row r="3" spans="1:13" ht="28.5" customHeight="1" x14ac:dyDescent="0.25">
      <c r="A3" s="2"/>
      <c r="C3" s="105"/>
      <c r="D3" s="105"/>
      <c r="E3" s="148" t="s">
        <v>70</v>
      </c>
      <c r="H3" s="105"/>
      <c r="I3" s="105"/>
    </row>
    <row r="4" spans="1:13" ht="29.25" customHeight="1" x14ac:dyDescent="0.25">
      <c r="A4" s="2"/>
      <c r="B4" s="106"/>
      <c r="C4" s="105"/>
      <c r="D4" s="105"/>
      <c r="E4" s="149" t="s">
        <v>64</v>
      </c>
      <c r="H4" s="105"/>
      <c r="I4" s="105"/>
    </row>
    <row r="5" spans="1:13" ht="18.600000000000001" customHeight="1" x14ac:dyDescent="0.25">
      <c r="A5" s="2"/>
      <c r="B5" s="12" t="s">
        <v>2</v>
      </c>
      <c r="C5" s="76"/>
      <c r="D5" s="76"/>
      <c r="E5" s="43"/>
      <c r="F5" s="76"/>
      <c r="G5" s="76"/>
      <c r="H5" s="76"/>
    </row>
    <row r="6" spans="1:13" ht="15" customHeight="1" x14ac:dyDescent="0.25">
      <c r="A6" s="2"/>
      <c r="B6" s="12" t="s">
        <v>4</v>
      </c>
      <c r="C6" s="76"/>
      <c r="D6" s="76"/>
      <c r="E6" s="43"/>
      <c r="F6" s="76"/>
      <c r="G6" s="76"/>
      <c r="H6" s="76"/>
    </row>
    <row r="7" spans="1:13" ht="15" customHeight="1" x14ac:dyDescent="0.25">
      <c r="A7" s="2"/>
      <c r="B7" s="12"/>
      <c r="C7" s="76"/>
      <c r="D7" s="76"/>
      <c r="E7" s="43"/>
      <c r="F7" s="76"/>
      <c r="G7" s="76"/>
      <c r="H7" s="76"/>
    </row>
    <row r="8" spans="1:13" ht="15" customHeight="1" thickBot="1" x14ac:dyDescent="0.25">
      <c r="B8" s="3"/>
      <c r="C8" s="26"/>
      <c r="D8" s="27"/>
      <c r="E8" s="45"/>
      <c r="F8" s="27"/>
      <c r="G8" s="27"/>
      <c r="H8" s="27"/>
      <c r="I8" s="36"/>
      <c r="J8" s="6"/>
      <c r="K8" s="6"/>
      <c r="L8" s="6"/>
      <c r="M8" s="6"/>
    </row>
    <row r="9" spans="1:13" ht="75" customHeight="1" thickBot="1" x14ac:dyDescent="0.25">
      <c r="B9" s="18" t="s">
        <v>47</v>
      </c>
      <c r="C9" s="18" t="s">
        <v>71</v>
      </c>
      <c r="D9" s="18" t="s">
        <v>15</v>
      </c>
      <c r="E9" s="46" t="s">
        <v>49</v>
      </c>
      <c r="F9" s="18" t="s">
        <v>16</v>
      </c>
      <c r="G9" s="18" t="s">
        <v>50</v>
      </c>
      <c r="H9" s="18" t="s">
        <v>51</v>
      </c>
      <c r="I9" s="4"/>
      <c r="J9" s="4"/>
      <c r="K9" s="4"/>
      <c r="L9" s="4"/>
    </row>
    <row r="10" spans="1:13" s="37" customFormat="1" ht="14.25" customHeight="1" x14ac:dyDescent="0.2">
      <c r="B10" s="54">
        <v>44197</v>
      </c>
      <c r="C10" s="28" t="s">
        <v>53</v>
      </c>
      <c r="D10" s="31" t="s">
        <v>54</v>
      </c>
      <c r="E10" s="48" t="s">
        <v>54</v>
      </c>
      <c r="F10" s="48" t="s">
        <v>54</v>
      </c>
      <c r="G10" s="48" t="s">
        <v>54</v>
      </c>
      <c r="H10" s="48" t="s">
        <v>54</v>
      </c>
      <c r="I10" s="30"/>
      <c r="J10" s="30"/>
      <c r="K10" s="30"/>
      <c r="L10" s="30"/>
    </row>
    <row r="11" spans="1:13" s="37" customFormat="1" ht="14.25" customHeight="1" x14ac:dyDescent="0.2">
      <c r="B11" s="54">
        <f>+B10+1</f>
        <v>44198</v>
      </c>
      <c r="C11" s="28" t="s">
        <v>53</v>
      </c>
      <c r="D11" s="31" t="s">
        <v>54</v>
      </c>
      <c r="E11" s="48" t="s">
        <v>54</v>
      </c>
      <c r="F11" s="48" t="s">
        <v>54</v>
      </c>
      <c r="G11" s="48" t="s">
        <v>54</v>
      </c>
      <c r="H11" s="48" t="s">
        <v>54</v>
      </c>
      <c r="I11" s="30"/>
      <c r="J11" s="30"/>
      <c r="K11" s="30"/>
      <c r="L11" s="30"/>
    </row>
    <row r="12" spans="1:13" s="37" customFormat="1" ht="14.25" customHeight="1" x14ac:dyDescent="0.2">
      <c r="B12" s="54">
        <f t="shared" ref="B12:B75" si="0">+B11+1</f>
        <v>44199</v>
      </c>
      <c r="C12" s="28" t="s">
        <v>53</v>
      </c>
      <c r="D12" s="31" t="s">
        <v>54</v>
      </c>
      <c r="E12" s="48" t="s">
        <v>54</v>
      </c>
      <c r="F12" s="48" t="s">
        <v>54</v>
      </c>
      <c r="G12" s="48" t="s">
        <v>54</v>
      </c>
      <c r="H12" s="48" t="s">
        <v>54</v>
      </c>
      <c r="I12" s="30"/>
      <c r="J12" s="30"/>
      <c r="K12" s="30"/>
      <c r="L12" s="30"/>
    </row>
    <row r="13" spans="1:13" s="37" customFormat="1" ht="14.25" customHeight="1" x14ac:dyDescent="0.2">
      <c r="B13" s="54">
        <f t="shared" si="0"/>
        <v>44200</v>
      </c>
      <c r="C13" s="28" t="s">
        <v>53</v>
      </c>
      <c r="D13" s="31" t="s">
        <v>54</v>
      </c>
      <c r="E13" s="48" t="s">
        <v>54</v>
      </c>
      <c r="F13" s="48" t="s">
        <v>54</v>
      </c>
      <c r="G13" s="48" t="s">
        <v>54</v>
      </c>
      <c r="H13" s="48" t="s">
        <v>54</v>
      </c>
      <c r="I13" s="30"/>
      <c r="J13" s="30"/>
      <c r="K13" s="30"/>
      <c r="L13" s="30"/>
    </row>
    <row r="14" spans="1:13" s="37" customFormat="1" ht="14.25" customHeight="1" x14ac:dyDescent="0.2">
      <c r="B14" s="54">
        <f t="shared" si="0"/>
        <v>44201</v>
      </c>
      <c r="C14" s="28" t="s">
        <v>53</v>
      </c>
      <c r="D14" s="31" t="s">
        <v>54</v>
      </c>
      <c r="E14" s="48" t="s">
        <v>54</v>
      </c>
      <c r="F14" s="48" t="s">
        <v>54</v>
      </c>
      <c r="G14" s="48" t="s">
        <v>54</v>
      </c>
      <c r="H14" s="48" t="s">
        <v>54</v>
      </c>
      <c r="I14" s="30"/>
      <c r="J14" s="30"/>
      <c r="K14" s="30"/>
      <c r="L14" s="30"/>
    </row>
    <row r="15" spans="1:13" s="37" customFormat="1" ht="14.25" customHeight="1" x14ac:dyDescent="0.2">
      <c r="B15" s="54">
        <f t="shared" si="0"/>
        <v>44202</v>
      </c>
      <c r="C15" s="28" t="s">
        <v>53</v>
      </c>
      <c r="D15" s="31" t="s">
        <v>54</v>
      </c>
      <c r="E15" s="48" t="s">
        <v>54</v>
      </c>
      <c r="F15" s="48" t="s">
        <v>54</v>
      </c>
      <c r="G15" s="48" t="s">
        <v>54</v>
      </c>
      <c r="H15" s="48" t="s">
        <v>54</v>
      </c>
      <c r="I15" s="30"/>
      <c r="J15" s="30"/>
      <c r="K15" s="30"/>
      <c r="L15" s="30"/>
    </row>
    <row r="16" spans="1:13" s="37" customFormat="1" ht="14.25" customHeight="1" x14ac:dyDescent="0.2">
      <c r="B16" s="54">
        <f t="shared" si="0"/>
        <v>44203</v>
      </c>
      <c r="C16" s="28" t="s">
        <v>53</v>
      </c>
      <c r="D16" s="31" t="s">
        <v>54</v>
      </c>
      <c r="E16" s="48" t="s">
        <v>54</v>
      </c>
      <c r="F16" s="48" t="s">
        <v>54</v>
      </c>
      <c r="G16" s="48" t="s">
        <v>54</v>
      </c>
      <c r="H16" s="48" t="s">
        <v>54</v>
      </c>
      <c r="I16" s="30"/>
      <c r="J16" s="30"/>
      <c r="K16" s="30"/>
      <c r="L16" s="30"/>
    </row>
    <row r="17" spans="2:12" s="37" customFormat="1" ht="14.25" customHeight="1" x14ac:dyDescent="0.2">
      <c r="B17" s="54">
        <f t="shared" si="0"/>
        <v>44204</v>
      </c>
      <c r="C17" s="28" t="s">
        <v>53</v>
      </c>
      <c r="D17" s="31" t="s">
        <v>54</v>
      </c>
      <c r="E17" s="48" t="s">
        <v>54</v>
      </c>
      <c r="F17" s="48" t="s">
        <v>54</v>
      </c>
      <c r="G17" s="48" t="s">
        <v>54</v>
      </c>
      <c r="H17" s="48" t="s">
        <v>54</v>
      </c>
      <c r="I17" s="30"/>
      <c r="J17" s="30"/>
      <c r="K17" s="30"/>
      <c r="L17" s="30"/>
    </row>
    <row r="18" spans="2:12" s="37" customFormat="1" ht="14.25" customHeight="1" x14ac:dyDescent="0.2">
      <c r="B18" s="54">
        <f t="shared" si="0"/>
        <v>44205</v>
      </c>
      <c r="C18" s="28" t="s">
        <v>53</v>
      </c>
      <c r="D18" s="31" t="s">
        <v>54</v>
      </c>
      <c r="E18" s="48" t="s">
        <v>54</v>
      </c>
      <c r="F18" s="48" t="s">
        <v>54</v>
      </c>
      <c r="G18" s="48" t="s">
        <v>54</v>
      </c>
      <c r="H18" s="48" t="s">
        <v>54</v>
      </c>
      <c r="I18" s="30"/>
      <c r="J18" s="30"/>
      <c r="K18" s="30"/>
      <c r="L18" s="30"/>
    </row>
    <row r="19" spans="2:12" s="37" customFormat="1" ht="14.25" customHeight="1" x14ac:dyDescent="0.2">
      <c r="B19" s="54">
        <f t="shared" si="0"/>
        <v>44206</v>
      </c>
      <c r="C19" s="28" t="s">
        <v>53</v>
      </c>
      <c r="D19" s="31" t="s">
        <v>54</v>
      </c>
      <c r="E19" s="48" t="s">
        <v>54</v>
      </c>
      <c r="F19" s="48" t="s">
        <v>54</v>
      </c>
      <c r="G19" s="48" t="s">
        <v>54</v>
      </c>
      <c r="H19" s="48" t="s">
        <v>54</v>
      </c>
      <c r="I19" s="30"/>
      <c r="J19" s="30"/>
      <c r="K19" s="30"/>
      <c r="L19" s="30"/>
    </row>
    <row r="20" spans="2:12" s="37" customFormat="1" ht="14.25" customHeight="1" x14ac:dyDescent="0.2">
      <c r="B20" s="54">
        <f t="shared" si="0"/>
        <v>44207</v>
      </c>
      <c r="C20" s="28" t="s">
        <v>53</v>
      </c>
      <c r="D20" s="31" t="s">
        <v>54</v>
      </c>
      <c r="E20" s="48" t="s">
        <v>54</v>
      </c>
      <c r="F20" s="48" t="s">
        <v>54</v>
      </c>
      <c r="G20" s="48" t="s">
        <v>54</v>
      </c>
      <c r="H20" s="48" t="s">
        <v>54</v>
      </c>
      <c r="I20" s="30"/>
      <c r="J20" s="30"/>
      <c r="K20" s="30"/>
      <c r="L20" s="30"/>
    </row>
    <row r="21" spans="2:12" s="37" customFormat="1" ht="14.25" customHeight="1" x14ac:dyDescent="0.2">
      <c r="B21" s="54">
        <f t="shared" si="0"/>
        <v>44208</v>
      </c>
      <c r="C21" s="28" t="s">
        <v>53</v>
      </c>
      <c r="D21" s="31" t="s">
        <v>54</v>
      </c>
      <c r="E21" s="48" t="s">
        <v>54</v>
      </c>
      <c r="F21" s="48" t="s">
        <v>54</v>
      </c>
      <c r="G21" s="48" t="s">
        <v>54</v>
      </c>
      <c r="H21" s="48" t="s">
        <v>54</v>
      </c>
      <c r="I21" s="30"/>
      <c r="J21" s="30"/>
      <c r="K21" s="30"/>
      <c r="L21" s="30"/>
    </row>
    <row r="22" spans="2:12" s="37" customFormat="1" ht="14.25" customHeight="1" x14ac:dyDescent="0.2">
      <c r="B22" s="54">
        <f t="shared" si="0"/>
        <v>44209</v>
      </c>
      <c r="C22" s="28" t="s">
        <v>53</v>
      </c>
      <c r="D22" s="31" t="s">
        <v>54</v>
      </c>
      <c r="E22" s="48" t="s">
        <v>54</v>
      </c>
      <c r="F22" s="48" t="s">
        <v>54</v>
      </c>
      <c r="G22" s="48" t="s">
        <v>54</v>
      </c>
      <c r="H22" s="48" t="s">
        <v>54</v>
      </c>
      <c r="I22" s="30"/>
      <c r="J22" s="30"/>
      <c r="K22" s="30"/>
      <c r="L22" s="30"/>
    </row>
    <row r="23" spans="2:12" s="37" customFormat="1" ht="14.25" customHeight="1" x14ac:dyDescent="0.2">
      <c r="B23" s="54">
        <f t="shared" si="0"/>
        <v>44210</v>
      </c>
      <c r="C23" s="28" t="s">
        <v>53</v>
      </c>
      <c r="D23" s="31" t="s">
        <v>54</v>
      </c>
      <c r="E23" s="48" t="s">
        <v>54</v>
      </c>
      <c r="F23" s="48" t="s">
        <v>54</v>
      </c>
      <c r="G23" s="48" t="s">
        <v>54</v>
      </c>
      <c r="H23" s="48" t="s">
        <v>54</v>
      </c>
      <c r="I23" s="30"/>
      <c r="J23" s="30"/>
      <c r="K23" s="30"/>
      <c r="L23" s="30"/>
    </row>
    <row r="24" spans="2:12" s="37" customFormat="1" ht="14.25" customHeight="1" x14ac:dyDescent="0.2">
      <c r="B24" s="54">
        <f t="shared" si="0"/>
        <v>44211</v>
      </c>
      <c r="C24" s="28" t="s">
        <v>53</v>
      </c>
      <c r="D24" s="31" t="s">
        <v>54</v>
      </c>
      <c r="E24" s="48" t="s">
        <v>54</v>
      </c>
      <c r="F24" s="48" t="s">
        <v>54</v>
      </c>
      <c r="G24" s="48" t="s">
        <v>54</v>
      </c>
      <c r="H24" s="48" t="s">
        <v>54</v>
      </c>
      <c r="I24" s="30"/>
      <c r="J24" s="30"/>
      <c r="K24" s="30"/>
      <c r="L24" s="30"/>
    </row>
    <row r="25" spans="2:12" s="37" customFormat="1" ht="14.25" customHeight="1" x14ac:dyDescent="0.2">
      <c r="B25" s="54">
        <f t="shared" si="0"/>
        <v>44212</v>
      </c>
      <c r="C25" s="28" t="s">
        <v>53</v>
      </c>
      <c r="D25" s="31" t="s">
        <v>54</v>
      </c>
      <c r="E25" s="48" t="s">
        <v>54</v>
      </c>
      <c r="F25" s="48" t="s">
        <v>54</v>
      </c>
      <c r="G25" s="48" t="s">
        <v>54</v>
      </c>
      <c r="H25" s="48" t="s">
        <v>54</v>
      </c>
      <c r="I25" s="30"/>
      <c r="J25" s="30"/>
      <c r="K25" s="30"/>
      <c r="L25" s="30"/>
    </row>
    <row r="26" spans="2:12" s="37" customFormat="1" ht="14.25" customHeight="1" x14ac:dyDescent="0.2">
      <c r="B26" s="54">
        <f t="shared" si="0"/>
        <v>44213</v>
      </c>
      <c r="C26" s="28" t="s">
        <v>53</v>
      </c>
      <c r="D26" s="31" t="s">
        <v>54</v>
      </c>
      <c r="E26" s="48" t="s">
        <v>54</v>
      </c>
      <c r="F26" s="48" t="s">
        <v>54</v>
      </c>
      <c r="G26" s="48" t="s">
        <v>54</v>
      </c>
      <c r="H26" s="48" t="s">
        <v>54</v>
      </c>
      <c r="I26" s="30"/>
      <c r="J26" s="30"/>
      <c r="K26" s="30"/>
      <c r="L26" s="30"/>
    </row>
    <row r="27" spans="2:12" s="37" customFormat="1" ht="14.25" customHeight="1" x14ac:dyDescent="0.2">
      <c r="B27" s="54">
        <f t="shared" si="0"/>
        <v>44214</v>
      </c>
      <c r="C27" s="28" t="s">
        <v>53</v>
      </c>
      <c r="D27" s="31" t="s">
        <v>54</v>
      </c>
      <c r="E27" s="48" t="s">
        <v>54</v>
      </c>
      <c r="F27" s="48" t="s">
        <v>54</v>
      </c>
      <c r="G27" s="48" t="s">
        <v>54</v>
      </c>
      <c r="H27" s="48" t="s">
        <v>54</v>
      </c>
      <c r="I27" s="30"/>
      <c r="J27" s="30"/>
      <c r="K27" s="30"/>
      <c r="L27" s="30"/>
    </row>
    <row r="28" spans="2:12" s="37" customFormat="1" ht="14.25" customHeight="1" x14ac:dyDescent="0.2">
      <c r="B28" s="54">
        <f t="shared" si="0"/>
        <v>44215</v>
      </c>
      <c r="C28" s="28" t="s">
        <v>53</v>
      </c>
      <c r="D28" s="31" t="s">
        <v>54</v>
      </c>
      <c r="E28" s="48" t="s">
        <v>54</v>
      </c>
      <c r="F28" s="48" t="s">
        <v>54</v>
      </c>
      <c r="G28" s="48" t="s">
        <v>54</v>
      </c>
      <c r="H28" s="48" t="s">
        <v>54</v>
      </c>
      <c r="I28" s="30"/>
      <c r="J28" s="30"/>
      <c r="K28" s="30"/>
      <c r="L28" s="30"/>
    </row>
    <row r="29" spans="2:12" s="37" customFormat="1" ht="14.25" customHeight="1" x14ac:dyDescent="0.2">
      <c r="B29" s="54">
        <f t="shared" si="0"/>
        <v>44216</v>
      </c>
      <c r="C29" s="28" t="s">
        <v>53</v>
      </c>
      <c r="D29" s="31" t="s">
        <v>54</v>
      </c>
      <c r="E29" s="48" t="s">
        <v>54</v>
      </c>
      <c r="F29" s="48" t="s">
        <v>54</v>
      </c>
      <c r="G29" s="48" t="s">
        <v>54</v>
      </c>
      <c r="H29" s="48" t="s">
        <v>54</v>
      </c>
      <c r="I29" s="30"/>
      <c r="J29" s="30"/>
      <c r="K29" s="30"/>
      <c r="L29" s="30"/>
    </row>
    <row r="30" spans="2:12" s="37" customFormat="1" ht="14.25" customHeight="1" x14ac:dyDescent="0.2">
      <c r="B30" s="54">
        <f t="shared" si="0"/>
        <v>44217</v>
      </c>
      <c r="C30" s="28" t="s">
        <v>53</v>
      </c>
      <c r="D30" s="31" t="s">
        <v>54</v>
      </c>
      <c r="E30" s="48" t="s">
        <v>54</v>
      </c>
      <c r="F30" s="48" t="s">
        <v>54</v>
      </c>
      <c r="G30" s="48" t="s">
        <v>54</v>
      </c>
      <c r="H30" s="48" t="s">
        <v>54</v>
      </c>
      <c r="I30" s="30"/>
      <c r="J30" s="30"/>
      <c r="K30" s="30"/>
      <c r="L30" s="30"/>
    </row>
    <row r="31" spans="2:12" s="37" customFormat="1" ht="14.25" customHeight="1" x14ac:dyDescent="0.2">
      <c r="B31" s="54">
        <f t="shared" si="0"/>
        <v>44218</v>
      </c>
      <c r="C31" s="28" t="s">
        <v>53</v>
      </c>
      <c r="D31" s="31" t="s">
        <v>54</v>
      </c>
      <c r="E31" s="48" t="s">
        <v>54</v>
      </c>
      <c r="F31" s="48" t="s">
        <v>54</v>
      </c>
      <c r="G31" s="48" t="s">
        <v>54</v>
      </c>
      <c r="H31" s="48" t="s">
        <v>54</v>
      </c>
      <c r="I31" s="30"/>
      <c r="J31" s="30"/>
      <c r="K31" s="30"/>
      <c r="L31" s="30"/>
    </row>
    <row r="32" spans="2:12" s="37" customFormat="1" ht="14.25" customHeight="1" x14ac:dyDescent="0.2">
      <c r="B32" s="54">
        <f t="shared" si="0"/>
        <v>44219</v>
      </c>
      <c r="C32" s="28" t="s">
        <v>53</v>
      </c>
      <c r="D32" s="31" t="s">
        <v>54</v>
      </c>
      <c r="E32" s="48" t="s">
        <v>54</v>
      </c>
      <c r="F32" s="48" t="s">
        <v>54</v>
      </c>
      <c r="G32" s="48" t="s">
        <v>54</v>
      </c>
      <c r="H32" s="48" t="s">
        <v>54</v>
      </c>
      <c r="I32" s="30"/>
      <c r="J32" s="30"/>
      <c r="K32" s="30"/>
      <c r="L32" s="30"/>
    </row>
    <row r="33" spans="2:12" s="37" customFormat="1" ht="14.25" customHeight="1" x14ac:dyDescent="0.2">
      <c r="B33" s="54">
        <f t="shared" si="0"/>
        <v>44220</v>
      </c>
      <c r="C33" s="28" t="s">
        <v>53</v>
      </c>
      <c r="D33" s="31" t="s">
        <v>54</v>
      </c>
      <c r="E33" s="48" t="s">
        <v>54</v>
      </c>
      <c r="F33" s="48" t="s">
        <v>54</v>
      </c>
      <c r="G33" s="48" t="s">
        <v>54</v>
      </c>
      <c r="H33" s="48" t="s">
        <v>54</v>
      </c>
      <c r="I33" s="30"/>
      <c r="J33" s="30"/>
      <c r="K33" s="30"/>
      <c r="L33" s="30"/>
    </row>
    <row r="34" spans="2:12" s="37" customFormat="1" ht="14.25" customHeight="1" x14ac:dyDescent="0.2">
      <c r="B34" s="54">
        <f t="shared" si="0"/>
        <v>44221</v>
      </c>
      <c r="C34" s="28" t="s">
        <v>53</v>
      </c>
      <c r="D34" s="31" t="s">
        <v>54</v>
      </c>
      <c r="E34" s="48" t="s">
        <v>54</v>
      </c>
      <c r="F34" s="48" t="s">
        <v>54</v>
      </c>
      <c r="G34" s="48" t="s">
        <v>54</v>
      </c>
      <c r="H34" s="48" t="s">
        <v>54</v>
      </c>
      <c r="I34" s="30"/>
      <c r="J34" s="30"/>
      <c r="K34" s="30"/>
      <c r="L34" s="30"/>
    </row>
    <row r="35" spans="2:12" s="37" customFormat="1" ht="40.5" customHeight="1" x14ac:dyDescent="0.2">
      <c r="B35" s="54">
        <f t="shared" si="0"/>
        <v>44222</v>
      </c>
      <c r="C35" s="28" t="s">
        <v>55</v>
      </c>
      <c r="D35" s="51">
        <v>127</v>
      </c>
      <c r="E35" s="52">
        <v>2872.63</v>
      </c>
      <c r="F35" s="52">
        <v>22.619133858267716</v>
      </c>
      <c r="G35" s="52">
        <v>22.6</v>
      </c>
      <c r="H35" s="52">
        <v>22.69</v>
      </c>
      <c r="I35" s="30"/>
      <c r="J35" s="30"/>
      <c r="K35" s="30"/>
      <c r="L35" s="30"/>
    </row>
    <row r="36" spans="2:12" s="37" customFormat="1" ht="14.25" customHeight="1" x14ac:dyDescent="0.2">
      <c r="B36" s="54">
        <f t="shared" si="0"/>
        <v>44223</v>
      </c>
      <c r="C36" s="28" t="s">
        <v>53</v>
      </c>
      <c r="D36" s="31" t="s">
        <v>54</v>
      </c>
      <c r="E36" s="48" t="s">
        <v>54</v>
      </c>
      <c r="F36" s="48" t="s">
        <v>54</v>
      </c>
      <c r="G36" s="48" t="s">
        <v>54</v>
      </c>
      <c r="H36" s="48" t="s">
        <v>54</v>
      </c>
      <c r="I36" s="30"/>
      <c r="J36" s="30"/>
      <c r="K36" s="30"/>
      <c r="L36" s="30"/>
    </row>
    <row r="37" spans="2:12" s="37" customFormat="1" ht="14.25" customHeight="1" x14ac:dyDescent="0.2">
      <c r="B37" s="54">
        <f t="shared" si="0"/>
        <v>44224</v>
      </c>
      <c r="C37" s="28" t="s">
        <v>53</v>
      </c>
      <c r="D37" s="31" t="s">
        <v>54</v>
      </c>
      <c r="E37" s="48" t="s">
        <v>54</v>
      </c>
      <c r="F37" s="48" t="s">
        <v>54</v>
      </c>
      <c r="G37" s="48" t="s">
        <v>54</v>
      </c>
      <c r="H37" s="48" t="s">
        <v>54</v>
      </c>
      <c r="I37" s="30"/>
      <c r="J37" s="30"/>
      <c r="K37" s="30"/>
      <c r="L37" s="30"/>
    </row>
    <row r="38" spans="2:12" s="37" customFormat="1" ht="14.25" customHeight="1" x14ac:dyDescent="0.2">
      <c r="B38" s="54">
        <f t="shared" si="0"/>
        <v>44225</v>
      </c>
      <c r="C38" s="28" t="s">
        <v>53</v>
      </c>
      <c r="D38" s="31" t="s">
        <v>54</v>
      </c>
      <c r="E38" s="48" t="s">
        <v>54</v>
      </c>
      <c r="F38" s="48" t="s">
        <v>54</v>
      </c>
      <c r="G38" s="48" t="s">
        <v>54</v>
      </c>
      <c r="H38" s="48" t="s">
        <v>54</v>
      </c>
      <c r="I38" s="30"/>
      <c r="J38" s="30"/>
      <c r="K38" s="30"/>
      <c r="L38" s="30"/>
    </row>
    <row r="39" spans="2:12" s="37" customFormat="1" ht="14.25" customHeight="1" x14ac:dyDescent="0.2">
      <c r="B39" s="54">
        <f t="shared" si="0"/>
        <v>44226</v>
      </c>
      <c r="C39" s="28" t="s">
        <v>53</v>
      </c>
      <c r="D39" s="31" t="s">
        <v>54</v>
      </c>
      <c r="E39" s="48" t="s">
        <v>54</v>
      </c>
      <c r="F39" s="48" t="s">
        <v>54</v>
      </c>
      <c r="G39" s="48" t="s">
        <v>54</v>
      </c>
      <c r="H39" s="48" t="s">
        <v>54</v>
      </c>
      <c r="I39" s="30"/>
      <c r="J39" s="30"/>
      <c r="K39" s="30"/>
      <c r="L39" s="30"/>
    </row>
    <row r="40" spans="2:12" s="37" customFormat="1" ht="14.25" customHeight="1" x14ac:dyDescent="0.2">
      <c r="B40" s="54">
        <f t="shared" si="0"/>
        <v>44227</v>
      </c>
      <c r="C40" s="28" t="s">
        <v>53</v>
      </c>
      <c r="D40" s="31" t="s">
        <v>54</v>
      </c>
      <c r="E40" s="48" t="s">
        <v>54</v>
      </c>
      <c r="F40" s="48" t="s">
        <v>54</v>
      </c>
      <c r="G40" s="48" t="s">
        <v>54</v>
      </c>
      <c r="H40" s="48" t="s">
        <v>54</v>
      </c>
      <c r="I40" s="30"/>
      <c r="J40" s="30"/>
      <c r="K40" s="30"/>
      <c r="L40" s="30"/>
    </row>
    <row r="41" spans="2:12" s="37" customFormat="1" ht="14.25" customHeight="1" x14ac:dyDescent="0.2">
      <c r="B41" s="54">
        <f t="shared" si="0"/>
        <v>44228</v>
      </c>
      <c r="C41" s="28" t="s">
        <v>53</v>
      </c>
      <c r="D41" s="31" t="s">
        <v>54</v>
      </c>
      <c r="E41" s="48" t="s">
        <v>54</v>
      </c>
      <c r="F41" s="48" t="s">
        <v>54</v>
      </c>
      <c r="G41" s="48" t="s">
        <v>54</v>
      </c>
      <c r="H41" s="48" t="s">
        <v>54</v>
      </c>
      <c r="I41" s="30"/>
      <c r="J41" s="30"/>
      <c r="K41" s="30"/>
      <c r="L41" s="30"/>
    </row>
    <row r="42" spans="2:12" s="37" customFormat="1" ht="14.25" customHeight="1" x14ac:dyDescent="0.2">
      <c r="B42" s="54">
        <f t="shared" si="0"/>
        <v>44229</v>
      </c>
      <c r="C42" s="28" t="s">
        <v>53</v>
      </c>
      <c r="D42" s="31" t="s">
        <v>54</v>
      </c>
      <c r="E42" s="48" t="s">
        <v>54</v>
      </c>
      <c r="F42" s="48" t="s">
        <v>54</v>
      </c>
      <c r="G42" s="48" t="s">
        <v>54</v>
      </c>
      <c r="H42" s="48" t="s">
        <v>54</v>
      </c>
      <c r="I42" s="30"/>
      <c r="J42" s="30"/>
      <c r="K42" s="30"/>
      <c r="L42" s="30"/>
    </row>
    <row r="43" spans="2:12" s="37" customFormat="1" ht="14.25" customHeight="1" x14ac:dyDescent="0.2">
      <c r="B43" s="54">
        <f t="shared" si="0"/>
        <v>44230</v>
      </c>
      <c r="C43" s="28" t="s">
        <v>53</v>
      </c>
      <c r="D43" s="31" t="s">
        <v>54</v>
      </c>
      <c r="E43" s="48" t="s">
        <v>54</v>
      </c>
      <c r="F43" s="48" t="s">
        <v>54</v>
      </c>
      <c r="G43" s="48" t="s">
        <v>54</v>
      </c>
      <c r="H43" s="48" t="s">
        <v>54</v>
      </c>
      <c r="I43" s="30"/>
      <c r="J43" s="30"/>
      <c r="K43" s="30"/>
      <c r="L43" s="30"/>
    </row>
    <row r="44" spans="2:12" s="37" customFormat="1" ht="14.25" customHeight="1" x14ac:dyDescent="0.2">
      <c r="B44" s="54">
        <f t="shared" si="0"/>
        <v>44231</v>
      </c>
      <c r="C44" s="28" t="s">
        <v>53</v>
      </c>
      <c r="D44" s="31" t="s">
        <v>54</v>
      </c>
      <c r="E44" s="48" t="s">
        <v>54</v>
      </c>
      <c r="F44" s="48" t="s">
        <v>54</v>
      </c>
      <c r="G44" s="48" t="s">
        <v>54</v>
      </c>
      <c r="H44" s="48" t="s">
        <v>54</v>
      </c>
      <c r="I44" s="30"/>
      <c r="J44" s="30"/>
      <c r="K44" s="30"/>
      <c r="L44" s="30"/>
    </row>
    <row r="45" spans="2:12" s="37" customFormat="1" ht="14.25" customHeight="1" x14ac:dyDescent="0.2">
      <c r="B45" s="54">
        <f t="shared" si="0"/>
        <v>44232</v>
      </c>
      <c r="C45" s="28" t="s">
        <v>53</v>
      </c>
      <c r="D45" s="31" t="s">
        <v>54</v>
      </c>
      <c r="E45" s="48" t="s">
        <v>54</v>
      </c>
      <c r="F45" s="48" t="s">
        <v>54</v>
      </c>
      <c r="G45" s="48" t="s">
        <v>54</v>
      </c>
      <c r="H45" s="48" t="s">
        <v>54</v>
      </c>
      <c r="I45" s="30"/>
      <c r="J45" s="30"/>
      <c r="K45" s="30"/>
      <c r="L45" s="30"/>
    </row>
    <row r="46" spans="2:12" s="37" customFormat="1" ht="14.25" customHeight="1" x14ac:dyDescent="0.2">
      <c r="B46" s="54">
        <f t="shared" si="0"/>
        <v>44233</v>
      </c>
      <c r="C46" s="28" t="s">
        <v>53</v>
      </c>
      <c r="D46" s="31" t="s">
        <v>54</v>
      </c>
      <c r="E46" s="48" t="s">
        <v>54</v>
      </c>
      <c r="F46" s="48" t="s">
        <v>54</v>
      </c>
      <c r="G46" s="48" t="s">
        <v>54</v>
      </c>
      <c r="H46" s="48" t="s">
        <v>54</v>
      </c>
      <c r="I46" s="30"/>
      <c r="J46" s="30"/>
      <c r="K46" s="30"/>
      <c r="L46" s="30"/>
    </row>
    <row r="47" spans="2:12" s="37" customFormat="1" ht="14.25" customHeight="1" x14ac:dyDescent="0.2">
      <c r="B47" s="54">
        <f t="shared" si="0"/>
        <v>44234</v>
      </c>
      <c r="C47" s="28" t="s">
        <v>53</v>
      </c>
      <c r="D47" s="31" t="s">
        <v>54</v>
      </c>
      <c r="E47" s="48" t="s">
        <v>54</v>
      </c>
      <c r="F47" s="48" t="s">
        <v>54</v>
      </c>
      <c r="G47" s="48" t="s">
        <v>54</v>
      </c>
      <c r="H47" s="48" t="s">
        <v>54</v>
      </c>
      <c r="I47" s="30"/>
      <c r="J47" s="30"/>
      <c r="K47" s="30"/>
      <c r="L47" s="30"/>
    </row>
    <row r="48" spans="2:12" s="37" customFormat="1" ht="14.25" customHeight="1" x14ac:dyDescent="0.2">
      <c r="B48" s="54">
        <f t="shared" si="0"/>
        <v>44235</v>
      </c>
      <c r="C48" s="28" t="s">
        <v>53</v>
      </c>
      <c r="D48" s="31" t="s">
        <v>54</v>
      </c>
      <c r="E48" s="48" t="s">
        <v>54</v>
      </c>
      <c r="F48" s="48" t="s">
        <v>54</v>
      </c>
      <c r="G48" s="48" t="s">
        <v>54</v>
      </c>
      <c r="H48" s="48" t="s">
        <v>54</v>
      </c>
      <c r="I48" s="30"/>
      <c r="J48" s="30"/>
      <c r="K48" s="30"/>
      <c r="L48" s="30"/>
    </row>
    <row r="49" spans="2:12" s="37" customFormat="1" ht="14.25" customHeight="1" x14ac:dyDescent="0.2">
      <c r="B49" s="54">
        <f t="shared" si="0"/>
        <v>44236</v>
      </c>
      <c r="C49" s="28" t="s">
        <v>53</v>
      </c>
      <c r="D49" s="31" t="s">
        <v>54</v>
      </c>
      <c r="E49" s="48" t="s">
        <v>54</v>
      </c>
      <c r="F49" s="48" t="s">
        <v>54</v>
      </c>
      <c r="G49" s="48" t="s">
        <v>54</v>
      </c>
      <c r="H49" s="48" t="s">
        <v>54</v>
      </c>
      <c r="I49" s="30"/>
      <c r="J49" s="30"/>
      <c r="K49" s="30"/>
      <c r="L49" s="30"/>
    </row>
    <row r="50" spans="2:12" s="37" customFormat="1" ht="14.25" customHeight="1" x14ac:dyDescent="0.2">
      <c r="B50" s="54">
        <f t="shared" si="0"/>
        <v>44237</v>
      </c>
      <c r="C50" s="28" t="s">
        <v>53</v>
      </c>
      <c r="D50" s="31" t="s">
        <v>54</v>
      </c>
      <c r="E50" s="48" t="s">
        <v>54</v>
      </c>
      <c r="F50" s="48" t="s">
        <v>54</v>
      </c>
      <c r="G50" s="48" t="s">
        <v>54</v>
      </c>
      <c r="H50" s="48" t="s">
        <v>54</v>
      </c>
      <c r="I50" s="30"/>
      <c r="J50" s="30"/>
      <c r="K50" s="30"/>
      <c r="L50" s="30"/>
    </row>
    <row r="51" spans="2:12" s="37" customFormat="1" ht="14.25" customHeight="1" x14ac:dyDescent="0.2">
      <c r="B51" s="54">
        <f t="shared" si="0"/>
        <v>44238</v>
      </c>
      <c r="C51" s="28" t="s">
        <v>53</v>
      </c>
      <c r="D51" s="31" t="s">
        <v>54</v>
      </c>
      <c r="E51" s="48" t="s">
        <v>54</v>
      </c>
      <c r="F51" s="48" t="s">
        <v>54</v>
      </c>
      <c r="G51" s="48" t="s">
        <v>54</v>
      </c>
      <c r="H51" s="48" t="s">
        <v>54</v>
      </c>
      <c r="I51" s="30"/>
      <c r="J51" s="30"/>
      <c r="K51" s="30"/>
      <c r="L51" s="30"/>
    </row>
    <row r="52" spans="2:12" s="37" customFormat="1" ht="14.25" customHeight="1" x14ac:dyDescent="0.2">
      <c r="B52" s="54">
        <f t="shared" si="0"/>
        <v>44239</v>
      </c>
      <c r="C52" s="28" t="s">
        <v>53</v>
      </c>
      <c r="D52" s="31" t="s">
        <v>54</v>
      </c>
      <c r="E52" s="48" t="s">
        <v>54</v>
      </c>
      <c r="F52" s="48" t="s">
        <v>54</v>
      </c>
      <c r="G52" s="48" t="s">
        <v>54</v>
      </c>
      <c r="H52" s="48" t="s">
        <v>54</v>
      </c>
      <c r="I52" s="30"/>
      <c r="J52" s="30"/>
      <c r="K52" s="30"/>
      <c r="L52" s="30"/>
    </row>
    <row r="53" spans="2:12" s="37" customFormat="1" ht="14.25" customHeight="1" x14ac:dyDescent="0.2">
      <c r="B53" s="54">
        <f t="shared" si="0"/>
        <v>44240</v>
      </c>
      <c r="C53" s="28" t="s">
        <v>53</v>
      </c>
      <c r="D53" s="31" t="s">
        <v>54</v>
      </c>
      <c r="E53" s="48" t="s">
        <v>54</v>
      </c>
      <c r="F53" s="48" t="s">
        <v>54</v>
      </c>
      <c r="G53" s="48" t="s">
        <v>54</v>
      </c>
      <c r="H53" s="48" t="s">
        <v>54</v>
      </c>
      <c r="I53" s="30"/>
      <c r="J53" s="30"/>
      <c r="K53" s="30"/>
      <c r="L53" s="30"/>
    </row>
    <row r="54" spans="2:12" s="37" customFormat="1" ht="14.25" customHeight="1" x14ac:dyDescent="0.2">
      <c r="B54" s="54">
        <f t="shared" si="0"/>
        <v>44241</v>
      </c>
      <c r="C54" s="28" t="s">
        <v>53</v>
      </c>
      <c r="D54" s="31" t="s">
        <v>54</v>
      </c>
      <c r="E54" s="48" t="s">
        <v>54</v>
      </c>
      <c r="F54" s="48" t="s">
        <v>54</v>
      </c>
      <c r="G54" s="48" t="s">
        <v>54</v>
      </c>
      <c r="H54" s="48" t="s">
        <v>54</v>
      </c>
      <c r="I54" s="30"/>
      <c r="J54" s="30"/>
      <c r="K54" s="30"/>
      <c r="L54" s="30"/>
    </row>
    <row r="55" spans="2:12" s="37" customFormat="1" ht="14.25" customHeight="1" x14ac:dyDescent="0.2">
      <c r="B55" s="54">
        <f t="shared" si="0"/>
        <v>44242</v>
      </c>
      <c r="C55" s="28" t="s">
        <v>53</v>
      </c>
      <c r="D55" s="31" t="s">
        <v>54</v>
      </c>
      <c r="E55" s="48" t="s">
        <v>54</v>
      </c>
      <c r="F55" s="48" t="s">
        <v>54</v>
      </c>
      <c r="G55" s="48" t="s">
        <v>54</v>
      </c>
      <c r="H55" s="48" t="s">
        <v>54</v>
      </c>
      <c r="I55" s="30"/>
      <c r="J55" s="30"/>
      <c r="K55" s="30"/>
      <c r="L55" s="30"/>
    </row>
    <row r="56" spans="2:12" s="37" customFormat="1" ht="14.25" customHeight="1" x14ac:dyDescent="0.2">
      <c r="B56" s="54">
        <f t="shared" si="0"/>
        <v>44243</v>
      </c>
      <c r="C56" s="28" t="s">
        <v>53</v>
      </c>
      <c r="D56" s="31" t="s">
        <v>54</v>
      </c>
      <c r="E56" s="48" t="s">
        <v>54</v>
      </c>
      <c r="F56" s="48" t="s">
        <v>54</v>
      </c>
      <c r="G56" s="48" t="s">
        <v>54</v>
      </c>
      <c r="H56" s="48" t="s">
        <v>54</v>
      </c>
      <c r="I56" s="30"/>
      <c r="J56" s="30"/>
      <c r="K56" s="30"/>
      <c r="L56" s="30"/>
    </row>
    <row r="57" spans="2:12" s="37" customFormat="1" ht="14.25" customHeight="1" x14ac:dyDescent="0.2">
      <c r="B57" s="54">
        <f t="shared" si="0"/>
        <v>44244</v>
      </c>
      <c r="C57" s="28" t="s">
        <v>53</v>
      </c>
      <c r="D57" s="31" t="s">
        <v>54</v>
      </c>
      <c r="E57" s="48" t="s">
        <v>54</v>
      </c>
      <c r="F57" s="48" t="s">
        <v>54</v>
      </c>
      <c r="G57" s="48" t="s">
        <v>54</v>
      </c>
      <c r="H57" s="48" t="s">
        <v>54</v>
      </c>
      <c r="I57" s="30"/>
      <c r="J57" s="30"/>
      <c r="K57" s="30"/>
      <c r="L57" s="30"/>
    </row>
    <row r="58" spans="2:12" s="37" customFormat="1" ht="14.25" customHeight="1" x14ac:dyDescent="0.2">
      <c r="B58" s="54">
        <f t="shared" si="0"/>
        <v>44245</v>
      </c>
      <c r="C58" s="28" t="s">
        <v>53</v>
      </c>
      <c r="D58" s="31" t="s">
        <v>54</v>
      </c>
      <c r="E58" s="48" t="s">
        <v>54</v>
      </c>
      <c r="F58" s="48" t="s">
        <v>54</v>
      </c>
      <c r="G58" s="48" t="s">
        <v>54</v>
      </c>
      <c r="H58" s="48" t="s">
        <v>54</v>
      </c>
      <c r="I58" s="30"/>
      <c r="J58" s="30"/>
      <c r="K58" s="30"/>
      <c r="L58" s="30"/>
    </row>
    <row r="59" spans="2:12" s="37" customFormat="1" ht="14.25" customHeight="1" x14ac:dyDescent="0.2">
      <c r="B59" s="54">
        <f t="shared" si="0"/>
        <v>44246</v>
      </c>
      <c r="C59" s="28" t="s">
        <v>53</v>
      </c>
      <c r="D59" s="31" t="s">
        <v>54</v>
      </c>
      <c r="E59" s="48" t="s">
        <v>54</v>
      </c>
      <c r="F59" s="48" t="s">
        <v>54</v>
      </c>
      <c r="G59" s="48" t="s">
        <v>54</v>
      </c>
      <c r="H59" s="48" t="s">
        <v>54</v>
      </c>
      <c r="I59" s="30"/>
      <c r="J59" s="30"/>
      <c r="K59" s="30"/>
      <c r="L59" s="30"/>
    </row>
    <row r="60" spans="2:12" s="37" customFormat="1" ht="14.25" customHeight="1" x14ac:dyDescent="0.2">
      <c r="B60" s="54">
        <f t="shared" si="0"/>
        <v>44247</v>
      </c>
      <c r="C60" s="28" t="s">
        <v>53</v>
      </c>
      <c r="D60" s="31" t="s">
        <v>54</v>
      </c>
      <c r="E60" s="48" t="s">
        <v>54</v>
      </c>
      <c r="F60" s="48" t="s">
        <v>54</v>
      </c>
      <c r="G60" s="48" t="s">
        <v>54</v>
      </c>
      <c r="H60" s="48" t="s">
        <v>54</v>
      </c>
      <c r="I60" s="30"/>
      <c r="J60" s="30"/>
      <c r="K60" s="30"/>
      <c r="L60" s="30"/>
    </row>
    <row r="61" spans="2:12" s="37" customFormat="1" ht="14.25" customHeight="1" x14ac:dyDescent="0.2">
      <c r="B61" s="54">
        <f t="shared" si="0"/>
        <v>44248</v>
      </c>
      <c r="C61" s="28" t="s">
        <v>53</v>
      </c>
      <c r="D61" s="31" t="s">
        <v>54</v>
      </c>
      <c r="E61" s="48" t="s">
        <v>54</v>
      </c>
      <c r="F61" s="48" t="s">
        <v>54</v>
      </c>
      <c r="G61" s="48" t="s">
        <v>54</v>
      </c>
      <c r="H61" s="48" t="s">
        <v>54</v>
      </c>
      <c r="I61" s="30"/>
      <c r="J61" s="30"/>
      <c r="K61" s="30"/>
      <c r="L61" s="30"/>
    </row>
    <row r="62" spans="2:12" s="37" customFormat="1" ht="14.25" customHeight="1" x14ac:dyDescent="0.2">
      <c r="B62" s="54">
        <f t="shared" si="0"/>
        <v>44249</v>
      </c>
      <c r="C62" s="28" t="s">
        <v>53</v>
      </c>
      <c r="D62" s="31" t="s">
        <v>54</v>
      </c>
      <c r="E62" s="48" t="s">
        <v>54</v>
      </c>
      <c r="F62" s="48" t="s">
        <v>54</v>
      </c>
      <c r="G62" s="48" t="s">
        <v>54</v>
      </c>
      <c r="H62" s="48" t="s">
        <v>54</v>
      </c>
      <c r="I62" s="30"/>
      <c r="J62" s="30"/>
      <c r="K62" s="30"/>
      <c r="L62" s="30"/>
    </row>
    <row r="63" spans="2:12" s="37" customFormat="1" ht="40.5" customHeight="1" x14ac:dyDescent="0.2">
      <c r="B63" s="54">
        <f t="shared" si="0"/>
        <v>44250</v>
      </c>
      <c r="C63" s="28" t="s">
        <v>57</v>
      </c>
      <c r="D63" s="51">
        <v>-654</v>
      </c>
      <c r="E63" s="52">
        <v>-10333.200000000001</v>
      </c>
      <c r="F63" s="52">
        <v>15.8</v>
      </c>
      <c r="G63" s="52">
        <v>15.8</v>
      </c>
      <c r="H63" s="52">
        <v>15.8</v>
      </c>
      <c r="I63" s="30"/>
      <c r="J63" s="30"/>
      <c r="K63" s="30"/>
      <c r="L63" s="30"/>
    </row>
    <row r="64" spans="2:12" s="37" customFormat="1" ht="14.25" customHeight="1" x14ac:dyDescent="0.2">
      <c r="B64" s="54">
        <f t="shared" si="0"/>
        <v>44251</v>
      </c>
      <c r="C64" s="28" t="s">
        <v>53</v>
      </c>
      <c r="D64" s="31" t="s">
        <v>54</v>
      </c>
      <c r="E64" s="48" t="s">
        <v>54</v>
      </c>
      <c r="F64" s="48" t="s">
        <v>54</v>
      </c>
      <c r="G64" s="48" t="s">
        <v>54</v>
      </c>
      <c r="H64" s="48" t="s">
        <v>54</v>
      </c>
      <c r="I64" s="30"/>
      <c r="J64" s="30"/>
      <c r="K64" s="30"/>
      <c r="L64" s="30"/>
    </row>
    <row r="65" spans="2:12" s="37" customFormat="1" ht="14.25" customHeight="1" x14ac:dyDescent="0.2">
      <c r="B65" s="54">
        <f t="shared" si="0"/>
        <v>44252</v>
      </c>
      <c r="C65" s="28" t="s">
        <v>53</v>
      </c>
      <c r="D65" s="31" t="s">
        <v>54</v>
      </c>
      <c r="E65" s="48" t="s">
        <v>54</v>
      </c>
      <c r="F65" s="48" t="s">
        <v>54</v>
      </c>
      <c r="G65" s="48" t="s">
        <v>54</v>
      </c>
      <c r="H65" s="48" t="s">
        <v>54</v>
      </c>
      <c r="I65" s="30"/>
      <c r="J65" s="30"/>
      <c r="K65" s="30"/>
      <c r="L65" s="30"/>
    </row>
    <row r="66" spans="2:12" s="37" customFormat="1" ht="14.25" customHeight="1" x14ac:dyDescent="0.2">
      <c r="B66" s="54">
        <f t="shared" si="0"/>
        <v>44253</v>
      </c>
      <c r="C66" s="28" t="s">
        <v>53</v>
      </c>
      <c r="D66" s="31" t="s">
        <v>54</v>
      </c>
      <c r="E66" s="48" t="s">
        <v>54</v>
      </c>
      <c r="F66" s="48" t="s">
        <v>54</v>
      </c>
      <c r="G66" s="48" t="s">
        <v>54</v>
      </c>
      <c r="H66" s="48" t="s">
        <v>54</v>
      </c>
      <c r="I66" s="30"/>
      <c r="J66" s="30"/>
      <c r="K66" s="30"/>
      <c r="L66" s="30"/>
    </row>
    <row r="67" spans="2:12" s="37" customFormat="1" ht="14.25" customHeight="1" x14ac:dyDescent="0.2">
      <c r="B67" s="54">
        <f t="shared" si="0"/>
        <v>44254</v>
      </c>
      <c r="C67" s="28" t="s">
        <v>53</v>
      </c>
      <c r="D67" s="31" t="s">
        <v>54</v>
      </c>
      <c r="E67" s="48" t="s">
        <v>54</v>
      </c>
      <c r="F67" s="48" t="s">
        <v>54</v>
      </c>
      <c r="G67" s="48" t="s">
        <v>54</v>
      </c>
      <c r="H67" s="48" t="s">
        <v>54</v>
      </c>
      <c r="I67" s="30"/>
      <c r="J67" s="30"/>
      <c r="K67" s="30"/>
      <c r="L67" s="30"/>
    </row>
    <row r="68" spans="2:12" s="37" customFormat="1" ht="14.25" customHeight="1" x14ac:dyDescent="0.2">
      <c r="B68" s="54">
        <f t="shared" si="0"/>
        <v>44255</v>
      </c>
      <c r="C68" s="28" t="s">
        <v>53</v>
      </c>
      <c r="D68" s="31" t="s">
        <v>54</v>
      </c>
      <c r="E68" s="48" t="s">
        <v>54</v>
      </c>
      <c r="F68" s="48" t="s">
        <v>54</v>
      </c>
      <c r="G68" s="48" t="s">
        <v>54</v>
      </c>
      <c r="H68" s="48" t="s">
        <v>54</v>
      </c>
      <c r="I68" s="30"/>
      <c r="J68" s="30"/>
      <c r="K68" s="30"/>
      <c r="L68" s="30"/>
    </row>
    <row r="69" spans="2:12" s="37" customFormat="1" ht="14.25" customHeight="1" x14ac:dyDescent="0.2">
      <c r="B69" s="54">
        <f t="shared" si="0"/>
        <v>44256</v>
      </c>
      <c r="C69" s="28" t="s">
        <v>53</v>
      </c>
      <c r="D69" s="31" t="s">
        <v>54</v>
      </c>
      <c r="E69" s="48" t="s">
        <v>54</v>
      </c>
      <c r="F69" s="48" t="s">
        <v>54</v>
      </c>
      <c r="G69" s="48" t="s">
        <v>54</v>
      </c>
      <c r="H69" s="48" t="s">
        <v>54</v>
      </c>
      <c r="I69" s="30"/>
      <c r="J69" s="30"/>
      <c r="K69" s="30"/>
      <c r="L69" s="30"/>
    </row>
    <row r="70" spans="2:12" s="37" customFormat="1" ht="14.25" customHeight="1" x14ac:dyDescent="0.2">
      <c r="B70" s="54">
        <f t="shared" si="0"/>
        <v>44257</v>
      </c>
      <c r="C70" s="28" t="s">
        <v>53</v>
      </c>
      <c r="D70" s="31" t="s">
        <v>54</v>
      </c>
      <c r="E70" s="48" t="s">
        <v>54</v>
      </c>
      <c r="F70" s="48" t="s">
        <v>54</v>
      </c>
      <c r="G70" s="48" t="s">
        <v>54</v>
      </c>
      <c r="H70" s="48" t="s">
        <v>54</v>
      </c>
      <c r="I70" s="30"/>
      <c r="J70" s="30"/>
      <c r="K70" s="30"/>
      <c r="L70" s="30"/>
    </row>
    <row r="71" spans="2:12" s="37" customFormat="1" ht="14.25" customHeight="1" x14ac:dyDescent="0.2">
      <c r="B71" s="54">
        <f t="shared" si="0"/>
        <v>44258</v>
      </c>
      <c r="C71" s="28" t="s">
        <v>53</v>
      </c>
      <c r="D71" s="31" t="s">
        <v>54</v>
      </c>
      <c r="E71" s="48" t="s">
        <v>54</v>
      </c>
      <c r="F71" s="48" t="s">
        <v>54</v>
      </c>
      <c r="G71" s="48" t="s">
        <v>54</v>
      </c>
      <c r="H71" s="48" t="s">
        <v>54</v>
      </c>
      <c r="I71" s="30"/>
      <c r="J71" s="30"/>
      <c r="K71" s="30"/>
      <c r="L71" s="30"/>
    </row>
    <row r="72" spans="2:12" s="37" customFormat="1" ht="14.25" customHeight="1" x14ac:dyDescent="0.2">
      <c r="B72" s="54">
        <f t="shared" si="0"/>
        <v>44259</v>
      </c>
      <c r="C72" s="28" t="s">
        <v>53</v>
      </c>
      <c r="D72" s="31" t="s">
        <v>54</v>
      </c>
      <c r="E72" s="48" t="s">
        <v>54</v>
      </c>
      <c r="F72" s="48" t="s">
        <v>54</v>
      </c>
      <c r="G72" s="48" t="s">
        <v>54</v>
      </c>
      <c r="H72" s="48" t="s">
        <v>54</v>
      </c>
      <c r="I72" s="30"/>
      <c r="J72" s="30"/>
      <c r="K72" s="30"/>
      <c r="L72" s="30"/>
    </row>
    <row r="73" spans="2:12" s="37" customFormat="1" ht="14.25" customHeight="1" x14ac:dyDescent="0.2">
      <c r="B73" s="54">
        <f t="shared" si="0"/>
        <v>44260</v>
      </c>
      <c r="C73" s="28" t="s">
        <v>53</v>
      </c>
      <c r="D73" s="31" t="s">
        <v>54</v>
      </c>
      <c r="E73" s="48" t="s">
        <v>54</v>
      </c>
      <c r="F73" s="48" t="s">
        <v>54</v>
      </c>
      <c r="G73" s="48" t="s">
        <v>54</v>
      </c>
      <c r="H73" s="48" t="s">
        <v>54</v>
      </c>
      <c r="I73" s="30"/>
      <c r="J73" s="30"/>
      <c r="K73" s="30"/>
      <c r="L73" s="30"/>
    </row>
    <row r="74" spans="2:12" s="37" customFormat="1" ht="14.25" customHeight="1" x14ac:dyDescent="0.2">
      <c r="B74" s="54">
        <f t="shared" si="0"/>
        <v>44261</v>
      </c>
      <c r="C74" s="28" t="s">
        <v>53</v>
      </c>
      <c r="D74" s="31" t="s">
        <v>54</v>
      </c>
      <c r="E74" s="48" t="s">
        <v>54</v>
      </c>
      <c r="F74" s="48" t="s">
        <v>54</v>
      </c>
      <c r="G74" s="48" t="s">
        <v>54</v>
      </c>
      <c r="H74" s="48" t="s">
        <v>54</v>
      </c>
      <c r="I74" s="30"/>
      <c r="J74" s="30"/>
      <c r="K74" s="30"/>
      <c r="L74" s="30"/>
    </row>
    <row r="75" spans="2:12" s="37" customFormat="1" ht="14.25" customHeight="1" x14ac:dyDescent="0.2">
      <c r="B75" s="54">
        <f t="shared" si="0"/>
        <v>44262</v>
      </c>
      <c r="C75" s="28" t="s">
        <v>53</v>
      </c>
      <c r="D75" s="31" t="s">
        <v>54</v>
      </c>
      <c r="E75" s="48" t="s">
        <v>54</v>
      </c>
      <c r="F75" s="48" t="s">
        <v>54</v>
      </c>
      <c r="G75" s="48" t="s">
        <v>54</v>
      </c>
      <c r="H75" s="48" t="s">
        <v>54</v>
      </c>
      <c r="I75" s="30"/>
      <c r="J75" s="30"/>
      <c r="K75" s="30"/>
      <c r="L75" s="30"/>
    </row>
    <row r="76" spans="2:12" s="37" customFormat="1" ht="14.25" customHeight="1" x14ac:dyDescent="0.2">
      <c r="B76" s="54">
        <f t="shared" ref="B76:B139" si="1">+B75+1</f>
        <v>44263</v>
      </c>
      <c r="C76" s="28" t="s">
        <v>53</v>
      </c>
      <c r="D76" s="31" t="s">
        <v>54</v>
      </c>
      <c r="E76" s="48" t="s">
        <v>54</v>
      </c>
      <c r="F76" s="48" t="s">
        <v>54</v>
      </c>
      <c r="G76" s="48" t="s">
        <v>54</v>
      </c>
      <c r="H76" s="48" t="s">
        <v>54</v>
      </c>
      <c r="I76" s="30"/>
      <c r="J76" s="30"/>
      <c r="K76" s="30"/>
      <c r="L76" s="30"/>
    </row>
    <row r="77" spans="2:12" s="37" customFormat="1" ht="14.25" customHeight="1" x14ac:dyDescent="0.2">
      <c r="B77" s="54">
        <f t="shared" si="1"/>
        <v>44264</v>
      </c>
      <c r="C77" s="28" t="s">
        <v>53</v>
      </c>
      <c r="D77" s="31" t="s">
        <v>54</v>
      </c>
      <c r="E77" s="48" t="s">
        <v>54</v>
      </c>
      <c r="F77" s="48" t="s">
        <v>54</v>
      </c>
      <c r="G77" s="48" t="s">
        <v>54</v>
      </c>
      <c r="H77" s="48" t="s">
        <v>54</v>
      </c>
      <c r="I77" s="30"/>
      <c r="J77" s="30"/>
      <c r="K77" s="30"/>
      <c r="L77" s="30"/>
    </row>
    <row r="78" spans="2:12" s="37" customFormat="1" ht="14.25" customHeight="1" x14ac:dyDescent="0.2">
      <c r="B78" s="54">
        <f t="shared" si="1"/>
        <v>44265</v>
      </c>
      <c r="C78" s="28" t="s">
        <v>53</v>
      </c>
      <c r="D78" s="31" t="s">
        <v>54</v>
      </c>
      <c r="E78" s="48" t="s">
        <v>54</v>
      </c>
      <c r="F78" s="48" t="s">
        <v>54</v>
      </c>
      <c r="G78" s="48" t="s">
        <v>54</v>
      </c>
      <c r="H78" s="48" t="s">
        <v>54</v>
      </c>
      <c r="I78" s="30"/>
      <c r="J78" s="30"/>
      <c r="K78" s="30"/>
      <c r="L78" s="30"/>
    </row>
    <row r="79" spans="2:12" s="37" customFormat="1" ht="14.25" customHeight="1" x14ac:dyDescent="0.2">
      <c r="B79" s="54">
        <f t="shared" si="1"/>
        <v>44266</v>
      </c>
      <c r="C79" s="28" t="s">
        <v>53</v>
      </c>
      <c r="D79" s="31" t="s">
        <v>54</v>
      </c>
      <c r="E79" s="48" t="s">
        <v>54</v>
      </c>
      <c r="F79" s="48" t="s">
        <v>54</v>
      </c>
      <c r="G79" s="48" t="s">
        <v>54</v>
      </c>
      <c r="H79" s="48" t="s">
        <v>54</v>
      </c>
      <c r="I79" s="30"/>
      <c r="J79" s="30"/>
      <c r="K79" s="30"/>
      <c r="L79" s="30"/>
    </row>
    <row r="80" spans="2:12" s="37" customFormat="1" ht="14.25" customHeight="1" x14ac:dyDescent="0.2">
      <c r="B80" s="54">
        <f t="shared" si="1"/>
        <v>44267</v>
      </c>
      <c r="C80" s="28" t="s">
        <v>53</v>
      </c>
      <c r="D80" s="31" t="s">
        <v>54</v>
      </c>
      <c r="E80" s="48" t="s">
        <v>54</v>
      </c>
      <c r="F80" s="48" t="s">
        <v>54</v>
      </c>
      <c r="G80" s="48" t="s">
        <v>54</v>
      </c>
      <c r="H80" s="48" t="s">
        <v>54</v>
      </c>
      <c r="I80" s="30"/>
      <c r="J80" s="30"/>
      <c r="K80" s="30"/>
      <c r="L80" s="30"/>
    </row>
    <row r="81" spans="2:12" s="37" customFormat="1" ht="14.25" customHeight="1" x14ac:dyDescent="0.2">
      <c r="B81" s="54">
        <f t="shared" si="1"/>
        <v>44268</v>
      </c>
      <c r="C81" s="28" t="s">
        <v>53</v>
      </c>
      <c r="D81" s="31" t="s">
        <v>54</v>
      </c>
      <c r="E81" s="48" t="s">
        <v>54</v>
      </c>
      <c r="F81" s="48" t="s">
        <v>54</v>
      </c>
      <c r="G81" s="48" t="s">
        <v>54</v>
      </c>
      <c r="H81" s="48" t="s">
        <v>54</v>
      </c>
      <c r="I81" s="30"/>
      <c r="J81" s="30"/>
      <c r="K81" s="30"/>
      <c r="L81" s="30"/>
    </row>
    <row r="82" spans="2:12" s="37" customFormat="1" ht="14.25" customHeight="1" x14ac:dyDescent="0.2">
      <c r="B82" s="54">
        <f t="shared" si="1"/>
        <v>44269</v>
      </c>
      <c r="C82" s="28" t="s">
        <v>53</v>
      </c>
      <c r="D82" s="31" t="s">
        <v>54</v>
      </c>
      <c r="E82" s="48" t="s">
        <v>54</v>
      </c>
      <c r="F82" s="48" t="s">
        <v>54</v>
      </c>
      <c r="G82" s="48" t="s">
        <v>54</v>
      </c>
      <c r="H82" s="48" t="s">
        <v>54</v>
      </c>
      <c r="I82" s="30"/>
      <c r="J82" s="30"/>
      <c r="K82" s="30"/>
      <c r="L82" s="30"/>
    </row>
    <row r="83" spans="2:12" s="37" customFormat="1" ht="14.25" customHeight="1" x14ac:dyDescent="0.2">
      <c r="B83" s="54">
        <f t="shared" si="1"/>
        <v>44270</v>
      </c>
      <c r="C83" s="28" t="s">
        <v>53</v>
      </c>
      <c r="D83" s="31" t="s">
        <v>54</v>
      </c>
      <c r="E83" s="48" t="s">
        <v>54</v>
      </c>
      <c r="F83" s="48" t="s">
        <v>54</v>
      </c>
      <c r="G83" s="48" t="s">
        <v>54</v>
      </c>
      <c r="H83" s="48" t="s">
        <v>54</v>
      </c>
      <c r="I83" s="30"/>
      <c r="J83" s="30"/>
      <c r="K83" s="30"/>
      <c r="L83" s="30"/>
    </row>
    <row r="84" spans="2:12" s="37" customFormat="1" ht="14.25" customHeight="1" x14ac:dyDescent="0.2">
      <c r="B84" s="54">
        <f t="shared" si="1"/>
        <v>44271</v>
      </c>
      <c r="C84" s="28" t="s">
        <v>53</v>
      </c>
      <c r="D84" s="31" t="s">
        <v>54</v>
      </c>
      <c r="E84" s="48" t="s">
        <v>54</v>
      </c>
      <c r="F84" s="48" t="s">
        <v>54</v>
      </c>
      <c r="G84" s="48" t="s">
        <v>54</v>
      </c>
      <c r="H84" s="48" t="s">
        <v>54</v>
      </c>
      <c r="I84" s="30"/>
      <c r="J84" s="30"/>
      <c r="K84" s="30"/>
      <c r="L84" s="30"/>
    </row>
    <row r="85" spans="2:12" s="37" customFormat="1" ht="14.25" customHeight="1" x14ac:dyDescent="0.2">
      <c r="B85" s="54">
        <f t="shared" si="1"/>
        <v>44272</v>
      </c>
      <c r="C85" s="28" t="s">
        <v>53</v>
      </c>
      <c r="D85" s="31" t="s">
        <v>54</v>
      </c>
      <c r="E85" s="48" t="s">
        <v>54</v>
      </c>
      <c r="F85" s="48" t="s">
        <v>54</v>
      </c>
      <c r="G85" s="48" t="s">
        <v>54</v>
      </c>
      <c r="H85" s="48" t="s">
        <v>54</v>
      </c>
      <c r="I85" s="30"/>
      <c r="J85" s="30"/>
      <c r="K85" s="30"/>
      <c r="L85" s="30"/>
    </row>
    <row r="86" spans="2:12" s="37" customFormat="1" ht="14.25" customHeight="1" x14ac:dyDescent="0.2">
      <c r="B86" s="54">
        <f t="shared" si="1"/>
        <v>44273</v>
      </c>
      <c r="C86" s="28" t="s">
        <v>53</v>
      </c>
      <c r="D86" s="31" t="s">
        <v>54</v>
      </c>
      <c r="E86" s="48" t="s">
        <v>54</v>
      </c>
      <c r="F86" s="48" t="s">
        <v>54</v>
      </c>
      <c r="G86" s="48" t="s">
        <v>54</v>
      </c>
      <c r="H86" s="48" t="s">
        <v>54</v>
      </c>
      <c r="I86" s="30"/>
      <c r="J86" s="30"/>
      <c r="K86" s="30"/>
      <c r="L86" s="30"/>
    </row>
    <row r="87" spans="2:12" s="37" customFormat="1" ht="14.25" customHeight="1" x14ac:dyDescent="0.2">
      <c r="B87" s="54">
        <f t="shared" si="1"/>
        <v>44274</v>
      </c>
      <c r="C87" s="28" t="s">
        <v>53</v>
      </c>
      <c r="D87" s="31" t="s">
        <v>54</v>
      </c>
      <c r="E87" s="48" t="s">
        <v>54</v>
      </c>
      <c r="F87" s="48" t="s">
        <v>54</v>
      </c>
      <c r="G87" s="48" t="s">
        <v>54</v>
      </c>
      <c r="H87" s="48" t="s">
        <v>54</v>
      </c>
      <c r="I87" s="30"/>
      <c r="J87" s="30"/>
      <c r="K87" s="30"/>
      <c r="L87" s="30"/>
    </row>
    <row r="88" spans="2:12" s="37" customFormat="1" ht="14.25" customHeight="1" x14ac:dyDescent="0.2">
      <c r="B88" s="54">
        <f t="shared" si="1"/>
        <v>44275</v>
      </c>
      <c r="C88" s="28" t="s">
        <v>53</v>
      </c>
      <c r="D88" s="31" t="s">
        <v>54</v>
      </c>
      <c r="E88" s="48" t="s">
        <v>54</v>
      </c>
      <c r="F88" s="48" t="s">
        <v>54</v>
      </c>
      <c r="G88" s="48" t="s">
        <v>54</v>
      </c>
      <c r="H88" s="48" t="s">
        <v>54</v>
      </c>
      <c r="I88" s="30"/>
      <c r="J88" s="30"/>
      <c r="K88" s="30"/>
      <c r="L88" s="30"/>
    </row>
    <row r="89" spans="2:12" s="37" customFormat="1" ht="14.25" customHeight="1" x14ac:dyDescent="0.2">
      <c r="B89" s="54">
        <f t="shared" si="1"/>
        <v>44276</v>
      </c>
      <c r="C89" s="28" t="s">
        <v>53</v>
      </c>
      <c r="D89" s="31" t="s">
        <v>54</v>
      </c>
      <c r="E89" s="48" t="s">
        <v>54</v>
      </c>
      <c r="F89" s="48" t="s">
        <v>54</v>
      </c>
      <c r="G89" s="48" t="s">
        <v>54</v>
      </c>
      <c r="H89" s="48" t="s">
        <v>54</v>
      </c>
      <c r="I89" s="30"/>
      <c r="J89" s="30"/>
      <c r="K89" s="30"/>
      <c r="L89" s="30"/>
    </row>
    <row r="90" spans="2:12" s="37" customFormat="1" ht="14.25" customHeight="1" x14ac:dyDescent="0.2">
      <c r="B90" s="54">
        <f t="shared" si="1"/>
        <v>44277</v>
      </c>
      <c r="C90" s="28" t="s">
        <v>53</v>
      </c>
      <c r="D90" s="31" t="s">
        <v>54</v>
      </c>
      <c r="E90" s="48" t="s">
        <v>54</v>
      </c>
      <c r="F90" s="48" t="s">
        <v>54</v>
      </c>
      <c r="G90" s="48" t="s">
        <v>54</v>
      </c>
      <c r="H90" s="48" t="s">
        <v>54</v>
      </c>
      <c r="I90" s="30"/>
      <c r="J90" s="30"/>
      <c r="K90" s="30"/>
      <c r="L90" s="30"/>
    </row>
    <row r="91" spans="2:12" s="37" customFormat="1" ht="14.25" customHeight="1" x14ac:dyDescent="0.2">
      <c r="B91" s="54">
        <f t="shared" si="1"/>
        <v>44278</v>
      </c>
      <c r="C91" s="28" t="s">
        <v>53</v>
      </c>
      <c r="D91" s="31" t="s">
        <v>54</v>
      </c>
      <c r="E91" s="48" t="s">
        <v>54</v>
      </c>
      <c r="F91" s="48" t="s">
        <v>54</v>
      </c>
      <c r="G91" s="48" t="s">
        <v>54</v>
      </c>
      <c r="H91" s="48" t="s">
        <v>54</v>
      </c>
      <c r="I91" s="30"/>
      <c r="J91" s="30"/>
      <c r="K91" s="30"/>
      <c r="L91" s="30"/>
    </row>
    <row r="92" spans="2:12" s="37" customFormat="1" ht="14.25" customHeight="1" x14ac:dyDescent="0.2">
      <c r="B92" s="54">
        <f t="shared" si="1"/>
        <v>44279</v>
      </c>
      <c r="C92" s="28" t="s">
        <v>53</v>
      </c>
      <c r="D92" s="31" t="s">
        <v>54</v>
      </c>
      <c r="E92" s="48" t="s">
        <v>54</v>
      </c>
      <c r="F92" s="48" t="s">
        <v>54</v>
      </c>
      <c r="G92" s="48" t="s">
        <v>54</v>
      </c>
      <c r="H92" s="48" t="s">
        <v>54</v>
      </c>
      <c r="I92" s="30"/>
      <c r="J92" s="30"/>
      <c r="K92" s="30"/>
      <c r="L92" s="30"/>
    </row>
    <row r="93" spans="2:12" s="37" customFormat="1" ht="14.25" customHeight="1" x14ac:dyDescent="0.2">
      <c r="B93" s="54">
        <f t="shared" si="1"/>
        <v>44280</v>
      </c>
      <c r="C93" s="28" t="s">
        <v>53</v>
      </c>
      <c r="D93" s="31" t="s">
        <v>54</v>
      </c>
      <c r="E93" s="48" t="s">
        <v>54</v>
      </c>
      <c r="F93" s="48" t="s">
        <v>54</v>
      </c>
      <c r="G93" s="48" t="s">
        <v>54</v>
      </c>
      <c r="H93" s="48" t="s">
        <v>54</v>
      </c>
      <c r="I93" s="30"/>
      <c r="J93" s="30"/>
      <c r="K93" s="30"/>
      <c r="L93" s="30"/>
    </row>
    <row r="94" spans="2:12" s="37" customFormat="1" ht="14.25" customHeight="1" x14ac:dyDescent="0.2">
      <c r="B94" s="54">
        <f t="shared" si="1"/>
        <v>44281</v>
      </c>
      <c r="C94" s="28" t="s">
        <v>53</v>
      </c>
      <c r="D94" s="31" t="s">
        <v>54</v>
      </c>
      <c r="E94" s="48" t="s">
        <v>54</v>
      </c>
      <c r="F94" s="48" t="s">
        <v>54</v>
      </c>
      <c r="G94" s="48" t="s">
        <v>54</v>
      </c>
      <c r="H94" s="48" t="s">
        <v>54</v>
      </c>
      <c r="I94" s="30"/>
      <c r="J94" s="30"/>
      <c r="K94" s="30"/>
      <c r="L94" s="30"/>
    </row>
    <row r="95" spans="2:12" s="37" customFormat="1" ht="14.25" customHeight="1" x14ac:dyDescent="0.2">
      <c r="B95" s="54">
        <f t="shared" si="1"/>
        <v>44282</v>
      </c>
      <c r="C95" s="28" t="s">
        <v>53</v>
      </c>
      <c r="D95" s="31" t="s">
        <v>54</v>
      </c>
      <c r="E95" s="48" t="s">
        <v>54</v>
      </c>
      <c r="F95" s="48" t="s">
        <v>54</v>
      </c>
      <c r="G95" s="48" t="s">
        <v>54</v>
      </c>
      <c r="H95" s="48" t="s">
        <v>54</v>
      </c>
      <c r="I95" s="30"/>
      <c r="J95" s="30"/>
      <c r="K95" s="30"/>
      <c r="L95" s="30"/>
    </row>
    <row r="96" spans="2:12" s="37" customFormat="1" ht="14.25" customHeight="1" x14ac:dyDescent="0.2">
      <c r="B96" s="54">
        <f t="shared" si="1"/>
        <v>44283</v>
      </c>
      <c r="C96" s="28" t="s">
        <v>53</v>
      </c>
      <c r="D96" s="31" t="s">
        <v>54</v>
      </c>
      <c r="E96" s="48" t="s">
        <v>54</v>
      </c>
      <c r="F96" s="48" t="s">
        <v>54</v>
      </c>
      <c r="G96" s="48" t="s">
        <v>54</v>
      </c>
      <c r="H96" s="48" t="s">
        <v>54</v>
      </c>
      <c r="I96" s="30"/>
      <c r="J96" s="30"/>
      <c r="K96" s="30"/>
      <c r="L96" s="30"/>
    </row>
    <row r="97" spans="2:12" s="37" customFormat="1" ht="14.25" customHeight="1" x14ac:dyDescent="0.2">
      <c r="B97" s="54">
        <f t="shared" si="1"/>
        <v>44284</v>
      </c>
      <c r="C97" s="28" t="s">
        <v>53</v>
      </c>
      <c r="D97" s="31" t="s">
        <v>54</v>
      </c>
      <c r="E97" s="48" t="s">
        <v>54</v>
      </c>
      <c r="F97" s="48" t="s">
        <v>54</v>
      </c>
      <c r="G97" s="48" t="s">
        <v>54</v>
      </c>
      <c r="H97" s="48" t="s">
        <v>54</v>
      </c>
      <c r="I97" s="30"/>
      <c r="J97" s="30"/>
      <c r="K97" s="30"/>
      <c r="L97" s="30"/>
    </row>
    <row r="98" spans="2:12" s="37" customFormat="1" ht="40.5" customHeight="1" x14ac:dyDescent="0.2">
      <c r="B98" s="54">
        <f t="shared" si="1"/>
        <v>44285</v>
      </c>
      <c r="C98" s="28" t="s">
        <v>57</v>
      </c>
      <c r="D98" s="51">
        <v>-269</v>
      </c>
      <c r="E98" s="52">
        <v>-4842</v>
      </c>
      <c r="F98" s="52">
        <v>18</v>
      </c>
      <c r="G98" s="52">
        <v>18</v>
      </c>
      <c r="H98" s="52">
        <v>18</v>
      </c>
      <c r="I98" s="30"/>
      <c r="J98" s="30"/>
      <c r="K98" s="30"/>
      <c r="L98" s="30"/>
    </row>
    <row r="99" spans="2:12" s="37" customFormat="1" ht="14.25" customHeight="1" x14ac:dyDescent="0.2">
      <c r="B99" s="54">
        <f t="shared" si="1"/>
        <v>44286</v>
      </c>
      <c r="C99" s="28" t="s">
        <v>53</v>
      </c>
      <c r="D99" s="31" t="s">
        <v>54</v>
      </c>
      <c r="E99" s="48" t="s">
        <v>54</v>
      </c>
      <c r="F99" s="48" t="s">
        <v>54</v>
      </c>
      <c r="G99" s="48" t="s">
        <v>54</v>
      </c>
      <c r="H99" s="48" t="s">
        <v>54</v>
      </c>
      <c r="I99" s="30"/>
      <c r="J99" s="30"/>
      <c r="K99" s="30"/>
      <c r="L99" s="30"/>
    </row>
    <row r="100" spans="2:12" s="37" customFormat="1" ht="14.25" customHeight="1" x14ac:dyDescent="0.2">
      <c r="B100" s="54">
        <f t="shared" si="1"/>
        <v>44287</v>
      </c>
      <c r="C100" s="28" t="s">
        <v>53</v>
      </c>
      <c r="D100" s="31" t="s">
        <v>54</v>
      </c>
      <c r="E100" s="48" t="s">
        <v>54</v>
      </c>
      <c r="F100" s="48" t="s">
        <v>54</v>
      </c>
      <c r="G100" s="48" t="s">
        <v>54</v>
      </c>
      <c r="H100" s="48" t="s">
        <v>54</v>
      </c>
      <c r="I100" s="30"/>
      <c r="J100" s="30"/>
      <c r="K100" s="30"/>
      <c r="L100" s="30"/>
    </row>
    <row r="101" spans="2:12" s="37" customFormat="1" ht="14.25" customHeight="1" x14ac:dyDescent="0.2">
      <c r="B101" s="54">
        <f t="shared" si="1"/>
        <v>44288</v>
      </c>
      <c r="C101" s="28" t="s">
        <v>53</v>
      </c>
      <c r="D101" s="31" t="s">
        <v>54</v>
      </c>
      <c r="E101" s="48" t="s">
        <v>54</v>
      </c>
      <c r="F101" s="48" t="s">
        <v>54</v>
      </c>
      <c r="G101" s="48" t="s">
        <v>54</v>
      </c>
      <c r="H101" s="48" t="s">
        <v>54</v>
      </c>
      <c r="I101" s="30"/>
      <c r="J101" s="30"/>
      <c r="K101" s="30"/>
      <c r="L101" s="30"/>
    </row>
    <row r="102" spans="2:12" s="37" customFormat="1" ht="14.25" customHeight="1" x14ac:dyDescent="0.2">
      <c r="B102" s="54">
        <f t="shared" si="1"/>
        <v>44289</v>
      </c>
      <c r="C102" s="28" t="s">
        <v>53</v>
      </c>
      <c r="D102" s="31" t="s">
        <v>54</v>
      </c>
      <c r="E102" s="48" t="s">
        <v>54</v>
      </c>
      <c r="F102" s="48" t="s">
        <v>54</v>
      </c>
      <c r="G102" s="48" t="s">
        <v>54</v>
      </c>
      <c r="H102" s="48" t="s">
        <v>54</v>
      </c>
      <c r="I102" s="30"/>
      <c r="J102" s="30"/>
      <c r="K102" s="30"/>
      <c r="L102" s="30"/>
    </row>
    <row r="103" spans="2:12" s="37" customFormat="1" ht="14.25" customHeight="1" x14ac:dyDescent="0.2">
      <c r="B103" s="54">
        <f t="shared" si="1"/>
        <v>44290</v>
      </c>
      <c r="C103" s="28" t="s">
        <v>53</v>
      </c>
      <c r="D103" s="31" t="s">
        <v>54</v>
      </c>
      <c r="E103" s="48" t="s">
        <v>54</v>
      </c>
      <c r="F103" s="48" t="s">
        <v>54</v>
      </c>
      <c r="G103" s="48" t="s">
        <v>54</v>
      </c>
      <c r="H103" s="48" t="s">
        <v>54</v>
      </c>
      <c r="I103" s="30"/>
      <c r="J103" s="30"/>
      <c r="K103" s="30"/>
      <c r="L103" s="30"/>
    </row>
    <row r="104" spans="2:12" s="37" customFormat="1" ht="14.25" customHeight="1" x14ac:dyDescent="0.2">
      <c r="B104" s="54">
        <f t="shared" si="1"/>
        <v>44291</v>
      </c>
      <c r="C104" s="28" t="s">
        <v>53</v>
      </c>
      <c r="D104" s="31" t="s">
        <v>54</v>
      </c>
      <c r="E104" s="48" t="s">
        <v>54</v>
      </c>
      <c r="F104" s="48" t="s">
        <v>54</v>
      </c>
      <c r="G104" s="48" t="s">
        <v>54</v>
      </c>
      <c r="H104" s="48" t="s">
        <v>54</v>
      </c>
      <c r="I104" s="30"/>
      <c r="J104" s="30"/>
      <c r="K104" s="30"/>
      <c r="L104" s="30"/>
    </row>
    <row r="105" spans="2:12" s="37" customFormat="1" ht="14.25" customHeight="1" x14ac:dyDescent="0.2">
      <c r="B105" s="54">
        <f t="shared" si="1"/>
        <v>44292</v>
      </c>
      <c r="C105" s="28" t="s">
        <v>53</v>
      </c>
      <c r="D105" s="31" t="s">
        <v>54</v>
      </c>
      <c r="E105" s="48" t="s">
        <v>54</v>
      </c>
      <c r="F105" s="48" t="s">
        <v>54</v>
      </c>
      <c r="G105" s="48" t="s">
        <v>54</v>
      </c>
      <c r="H105" s="48" t="s">
        <v>54</v>
      </c>
      <c r="I105" s="30"/>
      <c r="J105" s="30"/>
      <c r="K105" s="30"/>
      <c r="L105" s="30"/>
    </row>
    <row r="106" spans="2:12" s="37" customFormat="1" ht="14.25" customHeight="1" x14ac:dyDescent="0.2">
      <c r="B106" s="54">
        <f t="shared" si="1"/>
        <v>44293</v>
      </c>
      <c r="C106" s="28" t="s">
        <v>53</v>
      </c>
      <c r="D106" s="31" t="s">
        <v>54</v>
      </c>
      <c r="E106" s="48" t="s">
        <v>54</v>
      </c>
      <c r="F106" s="48" t="s">
        <v>54</v>
      </c>
      <c r="G106" s="48" t="s">
        <v>54</v>
      </c>
      <c r="H106" s="48" t="s">
        <v>54</v>
      </c>
      <c r="I106" s="30"/>
      <c r="J106" s="30"/>
      <c r="K106" s="30"/>
      <c r="L106" s="30"/>
    </row>
    <row r="107" spans="2:12" s="37" customFormat="1" ht="14.25" customHeight="1" x14ac:dyDescent="0.2">
      <c r="B107" s="54">
        <f t="shared" si="1"/>
        <v>44294</v>
      </c>
      <c r="C107" s="28" t="s">
        <v>53</v>
      </c>
      <c r="D107" s="31" t="s">
        <v>54</v>
      </c>
      <c r="E107" s="48" t="s">
        <v>54</v>
      </c>
      <c r="F107" s="48" t="s">
        <v>54</v>
      </c>
      <c r="G107" s="48" t="s">
        <v>54</v>
      </c>
      <c r="H107" s="48" t="s">
        <v>54</v>
      </c>
      <c r="I107" s="30"/>
      <c r="J107" s="30"/>
      <c r="K107" s="30"/>
      <c r="L107" s="30"/>
    </row>
    <row r="108" spans="2:12" s="37" customFormat="1" ht="14.25" customHeight="1" x14ac:dyDescent="0.2">
      <c r="B108" s="54">
        <f t="shared" si="1"/>
        <v>44295</v>
      </c>
      <c r="C108" s="28" t="s">
        <v>53</v>
      </c>
      <c r="D108" s="31" t="s">
        <v>54</v>
      </c>
      <c r="E108" s="48" t="s">
        <v>54</v>
      </c>
      <c r="F108" s="48" t="s">
        <v>54</v>
      </c>
      <c r="G108" s="48" t="s">
        <v>54</v>
      </c>
      <c r="H108" s="48" t="s">
        <v>54</v>
      </c>
      <c r="I108" s="30"/>
      <c r="J108" s="30"/>
      <c r="K108" s="30"/>
      <c r="L108" s="30"/>
    </row>
    <row r="109" spans="2:12" s="37" customFormat="1" ht="14.25" customHeight="1" x14ac:dyDescent="0.2">
      <c r="B109" s="54">
        <f t="shared" si="1"/>
        <v>44296</v>
      </c>
      <c r="C109" s="28" t="s">
        <v>53</v>
      </c>
      <c r="D109" s="31" t="s">
        <v>54</v>
      </c>
      <c r="E109" s="48" t="s">
        <v>54</v>
      </c>
      <c r="F109" s="48" t="s">
        <v>54</v>
      </c>
      <c r="G109" s="48" t="s">
        <v>54</v>
      </c>
      <c r="H109" s="48" t="s">
        <v>54</v>
      </c>
      <c r="I109" s="30"/>
      <c r="J109" s="30"/>
      <c r="K109" s="30"/>
      <c r="L109" s="30"/>
    </row>
    <row r="110" spans="2:12" s="37" customFormat="1" ht="14.25" customHeight="1" x14ac:dyDescent="0.2">
      <c r="B110" s="54">
        <f t="shared" si="1"/>
        <v>44297</v>
      </c>
      <c r="C110" s="28" t="s">
        <v>53</v>
      </c>
      <c r="D110" s="31" t="s">
        <v>54</v>
      </c>
      <c r="E110" s="48" t="s">
        <v>54</v>
      </c>
      <c r="F110" s="48" t="s">
        <v>54</v>
      </c>
      <c r="G110" s="48" t="s">
        <v>54</v>
      </c>
      <c r="H110" s="48" t="s">
        <v>54</v>
      </c>
      <c r="I110" s="30"/>
      <c r="J110" s="30"/>
      <c r="K110" s="30"/>
      <c r="L110" s="30"/>
    </row>
    <row r="111" spans="2:12" s="37" customFormat="1" ht="14.25" customHeight="1" x14ac:dyDescent="0.2">
      <c r="B111" s="54">
        <f t="shared" si="1"/>
        <v>44298</v>
      </c>
      <c r="C111" s="28" t="s">
        <v>53</v>
      </c>
      <c r="D111" s="31" t="s">
        <v>54</v>
      </c>
      <c r="E111" s="48" t="s">
        <v>54</v>
      </c>
      <c r="F111" s="48" t="s">
        <v>54</v>
      </c>
      <c r="G111" s="48" t="s">
        <v>54</v>
      </c>
      <c r="H111" s="48" t="s">
        <v>54</v>
      </c>
      <c r="I111" s="30"/>
      <c r="J111" s="30"/>
      <c r="K111" s="30"/>
      <c r="L111" s="30"/>
    </row>
    <row r="112" spans="2:12" s="37" customFormat="1" ht="14.25" customHeight="1" x14ac:dyDescent="0.2">
      <c r="B112" s="54">
        <f t="shared" si="1"/>
        <v>44299</v>
      </c>
      <c r="C112" s="28" t="s">
        <v>53</v>
      </c>
      <c r="D112" s="31" t="s">
        <v>54</v>
      </c>
      <c r="E112" s="48" t="s">
        <v>54</v>
      </c>
      <c r="F112" s="48" t="s">
        <v>54</v>
      </c>
      <c r="G112" s="48" t="s">
        <v>54</v>
      </c>
      <c r="H112" s="48" t="s">
        <v>54</v>
      </c>
      <c r="I112" s="30"/>
      <c r="J112" s="30"/>
      <c r="K112" s="30"/>
      <c r="L112" s="30"/>
    </row>
    <row r="113" spans="2:12" s="37" customFormat="1" ht="14.25" customHeight="1" x14ac:dyDescent="0.2">
      <c r="B113" s="54">
        <f t="shared" si="1"/>
        <v>44300</v>
      </c>
      <c r="C113" s="28" t="s">
        <v>53</v>
      </c>
      <c r="D113" s="31" t="s">
        <v>54</v>
      </c>
      <c r="E113" s="48" t="s">
        <v>54</v>
      </c>
      <c r="F113" s="48" t="s">
        <v>54</v>
      </c>
      <c r="G113" s="48" t="s">
        <v>54</v>
      </c>
      <c r="H113" s="48" t="s">
        <v>54</v>
      </c>
      <c r="I113" s="30"/>
      <c r="J113" s="30"/>
      <c r="K113" s="30"/>
      <c r="L113" s="30"/>
    </row>
    <row r="114" spans="2:12" s="37" customFormat="1" ht="14.25" customHeight="1" x14ac:dyDescent="0.2">
      <c r="B114" s="54">
        <f t="shared" si="1"/>
        <v>44301</v>
      </c>
      <c r="C114" s="28" t="s">
        <v>53</v>
      </c>
      <c r="D114" s="31" t="s">
        <v>54</v>
      </c>
      <c r="E114" s="48" t="s">
        <v>54</v>
      </c>
      <c r="F114" s="48" t="s">
        <v>54</v>
      </c>
      <c r="G114" s="48" t="s">
        <v>54</v>
      </c>
      <c r="H114" s="48" t="s">
        <v>54</v>
      </c>
      <c r="I114" s="30"/>
      <c r="J114" s="30"/>
      <c r="K114" s="30"/>
      <c r="L114" s="30"/>
    </row>
    <row r="115" spans="2:12" s="37" customFormat="1" ht="14.25" customHeight="1" x14ac:dyDescent="0.2">
      <c r="B115" s="54">
        <f t="shared" si="1"/>
        <v>44302</v>
      </c>
      <c r="C115" s="28" t="s">
        <v>53</v>
      </c>
      <c r="D115" s="31" t="s">
        <v>54</v>
      </c>
      <c r="E115" s="48" t="s">
        <v>54</v>
      </c>
      <c r="F115" s="48" t="s">
        <v>54</v>
      </c>
      <c r="G115" s="48" t="s">
        <v>54</v>
      </c>
      <c r="H115" s="48" t="s">
        <v>54</v>
      </c>
      <c r="I115" s="30"/>
      <c r="J115" s="30"/>
      <c r="K115" s="30"/>
      <c r="L115" s="30"/>
    </row>
    <row r="116" spans="2:12" s="37" customFormat="1" ht="14.25" customHeight="1" x14ac:dyDescent="0.2">
      <c r="B116" s="54">
        <f t="shared" si="1"/>
        <v>44303</v>
      </c>
      <c r="C116" s="28" t="s">
        <v>53</v>
      </c>
      <c r="D116" s="31" t="s">
        <v>54</v>
      </c>
      <c r="E116" s="48" t="s">
        <v>54</v>
      </c>
      <c r="F116" s="48" t="s">
        <v>54</v>
      </c>
      <c r="G116" s="48" t="s">
        <v>54</v>
      </c>
      <c r="H116" s="48" t="s">
        <v>54</v>
      </c>
      <c r="I116" s="30"/>
      <c r="J116" s="30"/>
      <c r="K116" s="30"/>
      <c r="L116" s="30"/>
    </row>
    <row r="117" spans="2:12" s="37" customFormat="1" ht="14.25" customHeight="1" x14ac:dyDescent="0.2">
      <c r="B117" s="54">
        <f t="shared" si="1"/>
        <v>44304</v>
      </c>
      <c r="C117" s="28" t="s">
        <v>53</v>
      </c>
      <c r="D117" s="31" t="s">
        <v>54</v>
      </c>
      <c r="E117" s="48" t="s">
        <v>54</v>
      </c>
      <c r="F117" s="48" t="s">
        <v>54</v>
      </c>
      <c r="G117" s="48" t="s">
        <v>54</v>
      </c>
      <c r="H117" s="48" t="s">
        <v>54</v>
      </c>
      <c r="I117" s="30"/>
      <c r="J117" s="30"/>
      <c r="K117" s="30"/>
      <c r="L117" s="30"/>
    </row>
    <row r="118" spans="2:12" s="37" customFormat="1" ht="14.25" customHeight="1" x14ac:dyDescent="0.2">
      <c r="B118" s="54">
        <f t="shared" si="1"/>
        <v>44305</v>
      </c>
      <c r="C118" s="28" t="s">
        <v>53</v>
      </c>
      <c r="D118" s="31" t="s">
        <v>54</v>
      </c>
      <c r="E118" s="48" t="s">
        <v>54</v>
      </c>
      <c r="F118" s="48" t="s">
        <v>54</v>
      </c>
      <c r="G118" s="48" t="s">
        <v>54</v>
      </c>
      <c r="H118" s="48" t="s">
        <v>54</v>
      </c>
      <c r="I118" s="30"/>
      <c r="J118" s="30"/>
      <c r="K118" s="30"/>
      <c r="L118" s="30"/>
    </row>
    <row r="119" spans="2:12" s="37" customFormat="1" ht="14.25" customHeight="1" x14ac:dyDescent="0.2">
      <c r="B119" s="54">
        <f t="shared" si="1"/>
        <v>44306</v>
      </c>
      <c r="C119" s="28" t="s">
        <v>53</v>
      </c>
      <c r="D119" s="31" t="s">
        <v>54</v>
      </c>
      <c r="E119" s="48" t="s">
        <v>54</v>
      </c>
      <c r="F119" s="48" t="s">
        <v>54</v>
      </c>
      <c r="G119" s="48" t="s">
        <v>54</v>
      </c>
      <c r="H119" s="48" t="s">
        <v>54</v>
      </c>
      <c r="I119" s="30"/>
      <c r="J119" s="30"/>
      <c r="K119" s="30"/>
      <c r="L119" s="30"/>
    </row>
    <row r="120" spans="2:12" s="37" customFormat="1" ht="14.25" customHeight="1" x14ac:dyDescent="0.2">
      <c r="B120" s="54">
        <f t="shared" si="1"/>
        <v>44307</v>
      </c>
      <c r="C120" s="28" t="s">
        <v>53</v>
      </c>
      <c r="D120" s="31" t="s">
        <v>54</v>
      </c>
      <c r="E120" s="48" t="s">
        <v>54</v>
      </c>
      <c r="F120" s="48" t="s">
        <v>54</v>
      </c>
      <c r="G120" s="48" t="s">
        <v>54</v>
      </c>
      <c r="H120" s="48" t="s">
        <v>54</v>
      </c>
      <c r="I120" s="30"/>
      <c r="J120" s="30"/>
      <c r="K120" s="30"/>
      <c r="L120" s="30"/>
    </row>
    <row r="121" spans="2:12" s="37" customFormat="1" ht="14.25" customHeight="1" x14ac:dyDescent="0.2">
      <c r="B121" s="54">
        <f t="shared" si="1"/>
        <v>44308</v>
      </c>
      <c r="C121" s="28" t="s">
        <v>53</v>
      </c>
      <c r="D121" s="31" t="s">
        <v>54</v>
      </c>
      <c r="E121" s="48" t="s">
        <v>54</v>
      </c>
      <c r="F121" s="48" t="s">
        <v>54</v>
      </c>
      <c r="G121" s="48" t="s">
        <v>54</v>
      </c>
      <c r="H121" s="48" t="s">
        <v>54</v>
      </c>
      <c r="I121" s="30"/>
      <c r="J121" s="30"/>
      <c r="K121" s="30"/>
      <c r="L121" s="30"/>
    </row>
    <row r="122" spans="2:12" s="37" customFormat="1" ht="14.25" customHeight="1" x14ac:dyDescent="0.2">
      <c r="B122" s="54">
        <f t="shared" si="1"/>
        <v>44309</v>
      </c>
      <c r="C122" s="28" t="s">
        <v>53</v>
      </c>
      <c r="D122" s="31" t="s">
        <v>54</v>
      </c>
      <c r="E122" s="48" t="s">
        <v>54</v>
      </c>
      <c r="F122" s="48" t="s">
        <v>54</v>
      </c>
      <c r="G122" s="48" t="s">
        <v>54</v>
      </c>
      <c r="H122" s="48" t="s">
        <v>54</v>
      </c>
      <c r="I122" s="30"/>
      <c r="J122" s="30"/>
      <c r="K122" s="30"/>
      <c r="L122" s="30"/>
    </row>
    <row r="123" spans="2:12" s="37" customFormat="1" ht="14.25" customHeight="1" x14ac:dyDescent="0.2">
      <c r="B123" s="54">
        <f t="shared" si="1"/>
        <v>44310</v>
      </c>
      <c r="C123" s="28" t="s">
        <v>53</v>
      </c>
      <c r="D123" s="31" t="s">
        <v>54</v>
      </c>
      <c r="E123" s="48" t="s">
        <v>54</v>
      </c>
      <c r="F123" s="48" t="s">
        <v>54</v>
      </c>
      <c r="G123" s="48" t="s">
        <v>54</v>
      </c>
      <c r="H123" s="48" t="s">
        <v>54</v>
      </c>
      <c r="I123" s="30"/>
      <c r="J123" s="30"/>
      <c r="K123" s="30"/>
      <c r="L123" s="30"/>
    </row>
    <row r="124" spans="2:12" s="37" customFormat="1" ht="14.25" customHeight="1" x14ac:dyDescent="0.2">
      <c r="B124" s="54">
        <f t="shared" si="1"/>
        <v>44311</v>
      </c>
      <c r="C124" s="28" t="s">
        <v>53</v>
      </c>
      <c r="D124" s="31" t="s">
        <v>54</v>
      </c>
      <c r="E124" s="48" t="s">
        <v>54</v>
      </c>
      <c r="F124" s="48" t="s">
        <v>54</v>
      </c>
      <c r="G124" s="48" t="s">
        <v>54</v>
      </c>
      <c r="H124" s="48" t="s">
        <v>54</v>
      </c>
      <c r="I124" s="30"/>
      <c r="J124" s="30"/>
      <c r="K124" s="30"/>
      <c r="L124" s="30"/>
    </row>
    <row r="125" spans="2:12" s="37" customFormat="1" ht="14.25" customHeight="1" x14ac:dyDescent="0.2">
      <c r="B125" s="54">
        <f t="shared" si="1"/>
        <v>44312</v>
      </c>
      <c r="C125" s="28" t="s">
        <v>53</v>
      </c>
      <c r="D125" s="31" t="s">
        <v>54</v>
      </c>
      <c r="E125" s="48" t="s">
        <v>54</v>
      </c>
      <c r="F125" s="48" t="s">
        <v>54</v>
      </c>
      <c r="G125" s="48" t="s">
        <v>54</v>
      </c>
      <c r="H125" s="48" t="s">
        <v>54</v>
      </c>
      <c r="I125" s="30"/>
      <c r="J125" s="30"/>
      <c r="K125" s="30"/>
      <c r="L125" s="30"/>
    </row>
    <row r="126" spans="2:12" s="37" customFormat="1" ht="55.5" customHeight="1" x14ac:dyDescent="0.2">
      <c r="B126" s="54">
        <f t="shared" si="1"/>
        <v>44313</v>
      </c>
      <c r="C126" s="28" t="s">
        <v>57</v>
      </c>
      <c r="D126" s="51">
        <v>-428</v>
      </c>
      <c r="E126" s="52">
        <v>-9630</v>
      </c>
      <c r="F126" s="52">
        <v>22.5</v>
      </c>
      <c r="G126" s="52">
        <v>22.5</v>
      </c>
      <c r="H126" s="52">
        <v>22.5</v>
      </c>
      <c r="I126" s="30"/>
      <c r="J126" s="30"/>
      <c r="K126" s="30"/>
      <c r="L126" s="30"/>
    </row>
    <row r="127" spans="2:12" s="37" customFormat="1" ht="14.25" customHeight="1" x14ac:dyDescent="0.2">
      <c r="B127" s="54">
        <f t="shared" si="1"/>
        <v>44314</v>
      </c>
      <c r="C127" s="28" t="s">
        <v>53</v>
      </c>
      <c r="D127" s="31" t="s">
        <v>54</v>
      </c>
      <c r="E127" s="48" t="s">
        <v>54</v>
      </c>
      <c r="F127" s="48" t="s">
        <v>54</v>
      </c>
      <c r="G127" s="48" t="s">
        <v>54</v>
      </c>
      <c r="H127" s="48" t="s">
        <v>54</v>
      </c>
      <c r="I127" s="30"/>
      <c r="J127" s="30"/>
      <c r="K127" s="30"/>
      <c r="L127" s="30"/>
    </row>
    <row r="128" spans="2:12" s="37" customFormat="1" ht="14.25" customHeight="1" x14ac:dyDescent="0.2">
      <c r="B128" s="54">
        <f t="shared" si="1"/>
        <v>44315</v>
      </c>
      <c r="C128" s="28" t="s">
        <v>53</v>
      </c>
      <c r="D128" s="31" t="s">
        <v>54</v>
      </c>
      <c r="E128" s="48" t="s">
        <v>54</v>
      </c>
      <c r="F128" s="48" t="s">
        <v>54</v>
      </c>
      <c r="G128" s="48" t="s">
        <v>54</v>
      </c>
      <c r="H128" s="48" t="s">
        <v>54</v>
      </c>
      <c r="I128" s="30"/>
      <c r="J128" s="30"/>
      <c r="K128" s="30"/>
      <c r="L128" s="30"/>
    </row>
    <row r="129" spans="1:15" s="37" customFormat="1" ht="14.25" customHeight="1" x14ac:dyDescent="0.2">
      <c r="B129" s="54">
        <f t="shared" si="1"/>
        <v>44316</v>
      </c>
      <c r="C129" s="28" t="s">
        <v>53</v>
      </c>
      <c r="D129" s="31" t="s">
        <v>54</v>
      </c>
      <c r="E129" s="48" t="s">
        <v>54</v>
      </c>
      <c r="F129" s="48" t="s">
        <v>54</v>
      </c>
      <c r="G129" s="48" t="s">
        <v>54</v>
      </c>
      <c r="H129" s="48" t="s">
        <v>54</v>
      </c>
      <c r="I129" s="30"/>
      <c r="J129" s="30"/>
      <c r="K129" s="30"/>
      <c r="L129" s="30"/>
    </row>
    <row r="130" spans="1:15" s="38" customFormat="1" ht="14.25" customHeight="1" x14ac:dyDescent="0.2">
      <c r="B130" s="54">
        <f t="shared" si="1"/>
        <v>44317</v>
      </c>
      <c r="C130" s="28" t="s">
        <v>53</v>
      </c>
      <c r="D130" s="31" t="s">
        <v>54</v>
      </c>
      <c r="E130" s="48" t="s">
        <v>54</v>
      </c>
      <c r="F130" s="48" t="s">
        <v>54</v>
      </c>
      <c r="G130" s="48" t="s">
        <v>54</v>
      </c>
      <c r="H130" s="48" t="s">
        <v>54</v>
      </c>
      <c r="I130" s="32"/>
      <c r="J130" s="32"/>
      <c r="K130" s="32"/>
      <c r="L130" s="32"/>
    </row>
    <row r="131" spans="1:15" s="37" customFormat="1" ht="14.25" customHeight="1" x14ac:dyDescent="0.2">
      <c r="B131" s="54">
        <f t="shared" si="1"/>
        <v>44318</v>
      </c>
      <c r="C131" s="28" t="s">
        <v>53</v>
      </c>
      <c r="D131" s="31" t="s">
        <v>54</v>
      </c>
      <c r="E131" s="48" t="s">
        <v>54</v>
      </c>
      <c r="F131" s="48" t="s">
        <v>54</v>
      </c>
      <c r="G131" s="48" t="s">
        <v>54</v>
      </c>
      <c r="H131" s="48" t="s">
        <v>54</v>
      </c>
      <c r="I131" s="30"/>
      <c r="J131" s="30"/>
      <c r="K131" s="30"/>
      <c r="L131" s="30"/>
    </row>
    <row r="132" spans="1:15" s="37" customFormat="1" ht="14.25" customHeight="1" x14ac:dyDescent="0.2">
      <c r="B132" s="54">
        <f t="shared" si="1"/>
        <v>44319</v>
      </c>
      <c r="C132" s="28" t="s">
        <v>53</v>
      </c>
      <c r="D132" s="31" t="s">
        <v>54</v>
      </c>
      <c r="E132" s="48" t="s">
        <v>54</v>
      </c>
      <c r="F132" s="48" t="s">
        <v>54</v>
      </c>
      <c r="G132" s="48" t="s">
        <v>54</v>
      </c>
      <c r="H132" s="48" t="s">
        <v>54</v>
      </c>
      <c r="I132" s="30"/>
      <c r="J132" s="30"/>
      <c r="K132" s="30"/>
      <c r="L132" s="30"/>
    </row>
    <row r="133" spans="1:15" s="39" customFormat="1" ht="14.25" customHeight="1" x14ac:dyDescent="0.2">
      <c r="B133" s="54">
        <f t="shared" si="1"/>
        <v>44320</v>
      </c>
      <c r="C133" s="28" t="s">
        <v>53</v>
      </c>
      <c r="D133" s="31" t="s">
        <v>54</v>
      </c>
      <c r="E133" s="48" t="s">
        <v>54</v>
      </c>
      <c r="F133" s="48" t="s">
        <v>54</v>
      </c>
      <c r="G133" s="48" t="s">
        <v>54</v>
      </c>
      <c r="H133" s="48" t="s">
        <v>54</v>
      </c>
      <c r="I133" s="33"/>
      <c r="J133" s="33"/>
      <c r="K133" s="30"/>
      <c r="L133" s="30"/>
      <c r="M133" s="30"/>
      <c r="N133" s="30"/>
      <c r="O133" s="30"/>
    </row>
    <row r="134" spans="1:15" s="37" customFormat="1" ht="14.25" customHeight="1" x14ac:dyDescent="0.2">
      <c r="B134" s="54">
        <f t="shared" si="1"/>
        <v>44321</v>
      </c>
      <c r="C134" s="28" t="s">
        <v>53</v>
      </c>
      <c r="D134" s="31" t="s">
        <v>54</v>
      </c>
      <c r="E134" s="48" t="s">
        <v>54</v>
      </c>
      <c r="F134" s="48" t="s">
        <v>54</v>
      </c>
      <c r="G134" s="48" t="s">
        <v>54</v>
      </c>
      <c r="H134" s="48" t="s">
        <v>54</v>
      </c>
      <c r="I134" s="34"/>
      <c r="J134" s="34"/>
    </row>
    <row r="135" spans="1:15" s="37" customFormat="1" ht="14.25" customHeight="1" x14ac:dyDescent="0.2">
      <c r="B135" s="54">
        <f t="shared" si="1"/>
        <v>44322</v>
      </c>
      <c r="C135" s="28" t="s">
        <v>53</v>
      </c>
      <c r="D135" s="31" t="s">
        <v>54</v>
      </c>
      <c r="E135" s="48" t="s">
        <v>54</v>
      </c>
      <c r="F135" s="48" t="s">
        <v>54</v>
      </c>
      <c r="G135" s="48" t="s">
        <v>54</v>
      </c>
      <c r="H135" s="48" t="s">
        <v>54</v>
      </c>
    </row>
    <row r="136" spans="1:15" s="37" customFormat="1" ht="14.25" customHeight="1" x14ac:dyDescent="0.2">
      <c r="B136" s="54">
        <f t="shared" si="1"/>
        <v>44323</v>
      </c>
      <c r="C136" s="28" t="s">
        <v>53</v>
      </c>
      <c r="D136" s="31" t="s">
        <v>54</v>
      </c>
      <c r="E136" s="48" t="s">
        <v>54</v>
      </c>
      <c r="F136" s="48" t="s">
        <v>54</v>
      </c>
      <c r="G136" s="48" t="s">
        <v>54</v>
      </c>
      <c r="H136" s="48" t="s">
        <v>54</v>
      </c>
    </row>
    <row r="137" spans="1:15" s="37" customFormat="1" ht="14.25" customHeight="1" x14ac:dyDescent="0.2">
      <c r="B137" s="54">
        <f t="shared" si="1"/>
        <v>44324</v>
      </c>
      <c r="C137" s="28" t="s">
        <v>53</v>
      </c>
      <c r="D137" s="31" t="s">
        <v>54</v>
      </c>
      <c r="E137" s="48" t="s">
        <v>54</v>
      </c>
      <c r="F137" s="48" t="s">
        <v>54</v>
      </c>
      <c r="G137" s="48" t="s">
        <v>54</v>
      </c>
      <c r="H137" s="48" t="s">
        <v>54</v>
      </c>
    </row>
    <row r="138" spans="1:15" s="37" customFormat="1" ht="14.25" customHeight="1" x14ac:dyDescent="0.2">
      <c r="B138" s="54">
        <f t="shared" si="1"/>
        <v>44325</v>
      </c>
      <c r="C138" s="28" t="s">
        <v>53</v>
      </c>
      <c r="D138" s="31" t="s">
        <v>54</v>
      </c>
      <c r="E138" s="48" t="s">
        <v>54</v>
      </c>
      <c r="F138" s="48" t="s">
        <v>54</v>
      </c>
      <c r="G138" s="48" t="s">
        <v>54</v>
      </c>
      <c r="H138" s="48" t="s">
        <v>54</v>
      </c>
    </row>
    <row r="139" spans="1:15" s="37" customFormat="1" ht="14.25" customHeight="1" x14ac:dyDescent="0.2">
      <c r="A139" s="40"/>
      <c r="B139" s="54">
        <f t="shared" si="1"/>
        <v>44326</v>
      </c>
      <c r="C139" s="28" t="s">
        <v>53</v>
      </c>
      <c r="D139" s="31" t="s">
        <v>54</v>
      </c>
      <c r="E139" s="48" t="s">
        <v>54</v>
      </c>
      <c r="F139" s="48" t="s">
        <v>54</v>
      </c>
      <c r="G139" s="48" t="s">
        <v>54</v>
      </c>
      <c r="H139" s="48" t="s">
        <v>54</v>
      </c>
    </row>
    <row r="140" spans="1:15" s="37" customFormat="1" ht="14.25" customHeight="1" x14ac:dyDescent="0.2">
      <c r="B140" s="54">
        <f t="shared" ref="B140:B183" si="2">+B139+1</f>
        <v>44327</v>
      </c>
      <c r="C140" s="28" t="s">
        <v>53</v>
      </c>
      <c r="D140" s="31" t="s">
        <v>54</v>
      </c>
      <c r="E140" s="48" t="s">
        <v>54</v>
      </c>
      <c r="F140" s="48" t="s">
        <v>54</v>
      </c>
      <c r="G140" s="48" t="s">
        <v>54</v>
      </c>
      <c r="H140" s="48" t="s">
        <v>54</v>
      </c>
    </row>
    <row r="141" spans="1:15" s="37" customFormat="1" ht="14.25" customHeight="1" x14ac:dyDescent="0.2">
      <c r="B141" s="54">
        <f t="shared" si="2"/>
        <v>44328</v>
      </c>
      <c r="C141" s="28" t="s">
        <v>53</v>
      </c>
      <c r="D141" s="31" t="s">
        <v>54</v>
      </c>
      <c r="E141" s="48" t="s">
        <v>54</v>
      </c>
      <c r="F141" s="48" t="s">
        <v>54</v>
      </c>
      <c r="G141" s="48" t="s">
        <v>54</v>
      </c>
      <c r="H141" s="48" t="s">
        <v>54</v>
      </c>
    </row>
    <row r="142" spans="1:15" s="37" customFormat="1" ht="14.25" customHeight="1" x14ac:dyDescent="0.2">
      <c r="B142" s="54">
        <f t="shared" si="2"/>
        <v>44329</v>
      </c>
      <c r="C142" s="28" t="s">
        <v>53</v>
      </c>
      <c r="D142" s="31" t="s">
        <v>54</v>
      </c>
      <c r="E142" s="48" t="s">
        <v>54</v>
      </c>
      <c r="F142" s="48" t="s">
        <v>54</v>
      </c>
      <c r="G142" s="48" t="s">
        <v>54</v>
      </c>
      <c r="H142" s="48" t="s">
        <v>54</v>
      </c>
    </row>
    <row r="143" spans="1:15" s="37" customFormat="1" ht="14.25" customHeight="1" x14ac:dyDescent="0.2">
      <c r="B143" s="54">
        <f t="shared" si="2"/>
        <v>44330</v>
      </c>
      <c r="C143" s="28" t="s">
        <v>53</v>
      </c>
      <c r="D143" s="31" t="s">
        <v>54</v>
      </c>
      <c r="E143" s="48" t="s">
        <v>54</v>
      </c>
      <c r="F143" s="48" t="s">
        <v>54</v>
      </c>
      <c r="G143" s="48" t="s">
        <v>54</v>
      </c>
      <c r="H143" s="48" t="s">
        <v>54</v>
      </c>
    </row>
    <row r="144" spans="1:15" s="37" customFormat="1" ht="14.25" customHeight="1" x14ac:dyDescent="0.2">
      <c r="B144" s="54">
        <f t="shared" si="2"/>
        <v>44331</v>
      </c>
      <c r="C144" s="28" t="s">
        <v>53</v>
      </c>
      <c r="D144" s="31" t="s">
        <v>54</v>
      </c>
      <c r="E144" s="48" t="s">
        <v>54</v>
      </c>
      <c r="F144" s="48" t="s">
        <v>54</v>
      </c>
      <c r="G144" s="48" t="s">
        <v>54</v>
      </c>
      <c r="H144" s="48" t="s">
        <v>54</v>
      </c>
    </row>
    <row r="145" spans="2:12" s="37" customFormat="1" ht="14.25" customHeight="1" x14ac:dyDescent="0.2">
      <c r="B145" s="54">
        <f t="shared" si="2"/>
        <v>44332</v>
      </c>
      <c r="C145" s="28" t="s">
        <v>53</v>
      </c>
      <c r="D145" s="31" t="s">
        <v>54</v>
      </c>
      <c r="E145" s="48" t="s">
        <v>54</v>
      </c>
      <c r="F145" s="48" t="s">
        <v>54</v>
      </c>
      <c r="G145" s="48" t="s">
        <v>54</v>
      </c>
      <c r="H145" s="48" t="s">
        <v>54</v>
      </c>
      <c r="I145" s="30"/>
      <c r="J145" s="30"/>
      <c r="K145" s="30"/>
      <c r="L145" s="30"/>
    </row>
    <row r="146" spans="2:12" s="37" customFormat="1" ht="14.25" customHeight="1" x14ac:dyDescent="0.2">
      <c r="B146" s="54">
        <f t="shared" si="2"/>
        <v>44333</v>
      </c>
      <c r="C146" s="28" t="s">
        <v>53</v>
      </c>
      <c r="D146" s="31" t="s">
        <v>54</v>
      </c>
      <c r="E146" s="48" t="s">
        <v>54</v>
      </c>
      <c r="F146" s="48" t="s">
        <v>54</v>
      </c>
      <c r="G146" s="48" t="s">
        <v>54</v>
      </c>
      <c r="H146" s="48" t="s">
        <v>54</v>
      </c>
      <c r="I146" s="30"/>
      <c r="J146" s="30"/>
      <c r="K146" s="30"/>
      <c r="L146" s="30"/>
    </row>
    <row r="147" spans="2:12" s="37" customFormat="1" ht="14.25" customHeight="1" x14ac:dyDescent="0.2">
      <c r="B147" s="54">
        <f t="shared" si="2"/>
        <v>44334</v>
      </c>
      <c r="C147" s="28" t="s">
        <v>53</v>
      </c>
      <c r="D147" s="31" t="s">
        <v>54</v>
      </c>
      <c r="E147" s="48" t="s">
        <v>54</v>
      </c>
      <c r="F147" s="48" t="s">
        <v>54</v>
      </c>
      <c r="G147" s="48" t="s">
        <v>54</v>
      </c>
      <c r="H147" s="48" t="s">
        <v>54</v>
      </c>
      <c r="I147" s="30"/>
      <c r="J147" s="30"/>
      <c r="K147" s="30"/>
      <c r="L147" s="30"/>
    </row>
    <row r="148" spans="2:12" s="37" customFormat="1" ht="14.25" customHeight="1" x14ac:dyDescent="0.2">
      <c r="B148" s="54">
        <f t="shared" si="2"/>
        <v>44335</v>
      </c>
      <c r="C148" s="28" t="s">
        <v>53</v>
      </c>
      <c r="D148" s="31" t="s">
        <v>54</v>
      </c>
      <c r="E148" s="48" t="s">
        <v>54</v>
      </c>
      <c r="F148" s="48" t="s">
        <v>54</v>
      </c>
      <c r="G148" s="48" t="s">
        <v>54</v>
      </c>
      <c r="H148" s="48" t="s">
        <v>54</v>
      </c>
    </row>
    <row r="149" spans="2:12" s="37" customFormat="1" ht="14.25" customHeight="1" x14ac:dyDescent="0.2">
      <c r="B149" s="54">
        <f t="shared" si="2"/>
        <v>44336</v>
      </c>
      <c r="C149" s="28" t="s">
        <v>53</v>
      </c>
      <c r="D149" s="31" t="s">
        <v>54</v>
      </c>
      <c r="E149" s="48" t="s">
        <v>54</v>
      </c>
      <c r="F149" s="48" t="s">
        <v>54</v>
      </c>
      <c r="G149" s="48" t="s">
        <v>54</v>
      </c>
      <c r="H149" s="48" t="s">
        <v>54</v>
      </c>
    </row>
    <row r="150" spans="2:12" s="37" customFormat="1" ht="14.25" customHeight="1" x14ac:dyDescent="0.2">
      <c r="B150" s="54">
        <f t="shared" si="2"/>
        <v>44337</v>
      </c>
      <c r="C150" s="28" t="s">
        <v>53</v>
      </c>
      <c r="D150" s="31" t="s">
        <v>54</v>
      </c>
      <c r="E150" s="48" t="s">
        <v>54</v>
      </c>
      <c r="F150" s="48" t="s">
        <v>54</v>
      </c>
      <c r="G150" s="48" t="s">
        <v>54</v>
      </c>
      <c r="H150" s="48" t="s">
        <v>54</v>
      </c>
    </row>
    <row r="151" spans="2:12" s="37" customFormat="1" ht="14.25" customHeight="1" x14ac:dyDescent="0.2">
      <c r="B151" s="54">
        <f t="shared" si="2"/>
        <v>44338</v>
      </c>
      <c r="C151" s="28" t="s">
        <v>53</v>
      </c>
      <c r="D151" s="31" t="s">
        <v>54</v>
      </c>
      <c r="E151" s="48" t="s">
        <v>54</v>
      </c>
      <c r="F151" s="48" t="s">
        <v>54</v>
      </c>
      <c r="G151" s="48" t="s">
        <v>54</v>
      </c>
      <c r="H151" s="48" t="s">
        <v>54</v>
      </c>
    </row>
    <row r="152" spans="2:12" s="37" customFormat="1" ht="14.25" customHeight="1" x14ac:dyDescent="0.2">
      <c r="B152" s="54">
        <f t="shared" si="2"/>
        <v>44339</v>
      </c>
      <c r="C152" s="28" t="s">
        <v>53</v>
      </c>
      <c r="D152" s="31" t="s">
        <v>54</v>
      </c>
      <c r="E152" s="48" t="s">
        <v>54</v>
      </c>
      <c r="F152" s="48" t="s">
        <v>54</v>
      </c>
      <c r="G152" s="48" t="s">
        <v>54</v>
      </c>
      <c r="H152" s="48" t="s">
        <v>54</v>
      </c>
    </row>
    <row r="153" spans="2:12" s="37" customFormat="1" ht="14.25" customHeight="1" x14ac:dyDescent="0.2">
      <c r="B153" s="54">
        <f t="shared" si="2"/>
        <v>44340</v>
      </c>
      <c r="C153" s="28" t="s">
        <v>53</v>
      </c>
      <c r="D153" s="31" t="s">
        <v>54</v>
      </c>
      <c r="E153" s="48" t="s">
        <v>54</v>
      </c>
      <c r="F153" s="48" t="s">
        <v>54</v>
      </c>
      <c r="G153" s="48" t="s">
        <v>54</v>
      </c>
      <c r="H153" s="48" t="s">
        <v>54</v>
      </c>
    </row>
    <row r="154" spans="2:12" s="37" customFormat="1" ht="55.5" customHeight="1" x14ac:dyDescent="0.2">
      <c r="B154" s="54">
        <f t="shared" si="2"/>
        <v>44341</v>
      </c>
      <c r="C154" s="28" t="s">
        <v>55</v>
      </c>
      <c r="D154" s="51">
        <v>709</v>
      </c>
      <c r="E154" s="52">
        <v>17842.93</v>
      </c>
      <c r="F154" s="52">
        <v>25.166332863187588</v>
      </c>
      <c r="G154" s="52">
        <v>25</v>
      </c>
      <c r="H154" s="52">
        <v>25.27</v>
      </c>
    </row>
    <row r="155" spans="2:12" s="37" customFormat="1" ht="14.25" customHeight="1" x14ac:dyDescent="0.2">
      <c r="B155" s="54">
        <f t="shared" si="2"/>
        <v>44342</v>
      </c>
      <c r="C155" s="28" t="s">
        <v>53</v>
      </c>
      <c r="D155" s="31" t="s">
        <v>54</v>
      </c>
      <c r="E155" s="48" t="s">
        <v>54</v>
      </c>
      <c r="F155" s="48" t="s">
        <v>54</v>
      </c>
      <c r="G155" s="48" t="s">
        <v>54</v>
      </c>
      <c r="H155" s="48" t="s">
        <v>54</v>
      </c>
    </row>
    <row r="156" spans="2:12" s="37" customFormat="1" ht="14.25" customHeight="1" x14ac:dyDescent="0.2">
      <c r="B156" s="54">
        <f t="shared" si="2"/>
        <v>44343</v>
      </c>
      <c r="C156" s="28" t="s">
        <v>53</v>
      </c>
      <c r="D156" s="31" t="s">
        <v>54</v>
      </c>
      <c r="E156" s="48" t="s">
        <v>54</v>
      </c>
      <c r="F156" s="48" t="s">
        <v>54</v>
      </c>
      <c r="G156" s="48" t="s">
        <v>54</v>
      </c>
      <c r="H156" s="48" t="s">
        <v>54</v>
      </c>
    </row>
    <row r="157" spans="2:12" s="37" customFormat="1" ht="14.25" customHeight="1" x14ac:dyDescent="0.2">
      <c r="B157" s="54">
        <f t="shared" si="2"/>
        <v>44344</v>
      </c>
      <c r="C157" s="28" t="s">
        <v>53</v>
      </c>
      <c r="D157" s="31" t="s">
        <v>54</v>
      </c>
      <c r="E157" s="48" t="s">
        <v>54</v>
      </c>
      <c r="F157" s="48" t="s">
        <v>54</v>
      </c>
      <c r="G157" s="48" t="s">
        <v>54</v>
      </c>
      <c r="H157" s="48" t="s">
        <v>54</v>
      </c>
    </row>
    <row r="158" spans="2:12" s="37" customFormat="1" ht="14.25" customHeight="1" x14ac:dyDescent="0.2">
      <c r="B158" s="54">
        <f t="shared" si="2"/>
        <v>44345</v>
      </c>
      <c r="C158" s="28" t="s">
        <v>53</v>
      </c>
      <c r="D158" s="31" t="s">
        <v>54</v>
      </c>
      <c r="E158" s="48" t="s">
        <v>54</v>
      </c>
      <c r="F158" s="48" t="s">
        <v>54</v>
      </c>
      <c r="G158" s="48" t="s">
        <v>54</v>
      </c>
      <c r="H158" s="48" t="s">
        <v>54</v>
      </c>
    </row>
    <row r="159" spans="2:12" s="37" customFormat="1" ht="14.25" customHeight="1" x14ac:dyDescent="0.2">
      <c r="B159" s="54">
        <f t="shared" si="2"/>
        <v>44346</v>
      </c>
      <c r="C159" s="28" t="s">
        <v>53</v>
      </c>
      <c r="D159" s="31" t="s">
        <v>54</v>
      </c>
      <c r="E159" s="48" t="s">
        <v>54</v>
      </c>
      <c r="F159" s="48" t="s">
        <v>54</v>
      </c>
      <c r="G159" s="48" t="s">
        <v>54</v>
      </c>
      <c r="H159" s="48" t="s">
        <v>54</v>
      </c>
    </row>
    <row r="160" spans="2:12" s="37" customFormat="1" ht="14.25" customHeight="1" x14ac:dyDescent="0.2">
      <c r="B160" s="54">
        <f t="shared" si="2"/>
        <v>44347</v>
      </c>
      <c r="C160" s="28" t="s">
        <v>53</v>
      </c>
      <c r="D160" s="31" t="s">
        <v>54</v>
      </c>
      <c r="E160" s="48" t="s">
        <v>54</v>
      </c>
      <c r="F160" s="48" t="s">
        <v>54</v>
      </c>
      <c r="G160" s="48" t="s">
        <v>54</v>
      </c>
      <c r="H160" s="48" t="s">
        <v>54</v>
      </c>
    </row>
    <row r="161" spans="2:8" s="37" customFormat="1" ht="14.25" customHeight="1" x14ac:dyDescent="0.2">
      <c r="B161" s="54">
        <f t="shared" si="2"/>
        <v>44348</v>
      </c>
      <c r="C161" s="28" t="s">
        <v>53</v>
      </c>
      <c r="D161" s="31" t="s">
        <v>54</v>
      </c>
      <c r="E161" s="48" t="s">
        <v>54</v>
      </c>
      <c r="F161" s="48" t="s">
        <v>54</v>
      </c>
      <c r="G161" s="48" t="s">
        <v>54</v>
      </c>
      <c r="H161" s="48" t="s">
        <v>54</v>
      </c>
    </row>
    <row r="162" spans="2:8" s="37" customFormat="1" ht="14.25" customHeight="1" x14ac:dyDescent="0.2">
      <c r="B162" s="54">
        <f t="shared" si="2"/>
        <v>44349</v>
      </c>
      <c r="C162" s="28" t="s">
        <v>53</v>
      </c>
      <c r="D162" s="31" t="s">
        <v>54</v>
      </c>
      <c r="E162" s="48" t="s">
        <v>54</v>
      </c>
      <c r="F162" s="48" t="s">
        <v>54</v>
      </c>
      <c r="G162" s="48" t="s">
        <v>54</v>
      </c>
      <c r="H162" s="48" t="s">
        <v>54</v>
      </c>
    </row>
    <row r="163" spans="2:8" s="37" customFormat="1" ht="14.25" customHeight="1" x14ac:dyDescent="0.2">
      <c r="B163" s="54">
        <f t="shared" si="2"/>
        <v>44350</v>
      </c>
      <c r="C163" s="28" t="s">
        <v>53</v>
      </c>
      <c r="D163" s="31" t="s">
        <v>54</v>
      </c>
      <c r="E163" s="48" t="s">
        <v>54</v>
      </c>
      <c r="F163" s="48" t="s">
        <v>54</v>
      </c>
      <c r="G163" s="48" t="s">
        <v>54</v>
      </c>
      <c r="H163" s="48" t="s">
        <v>54</v>
      </c>
    </row>
    <row r="164" spans="2:8" s="37" customFormat="1" ht="14.25" customHeight="1" x14ac:dyDescent="0.2">
      <c r="B164" s="54">
        <f t="shared" si="2"/>
        <v>44351</v>
      </c>
      <c r="C164" s="28" t="s">
        <v>53</v>
      </c>
      <c r="D164" s="31" t="s">
        <v>54</v>
      </c>
      <c r="E164" s="48" t="s">
        <v>54</v>
      </c>
      <c r="F164" s="48" t="s">
        <v>54</v>
      </c>
      <c r="G164" s="48" t="s">
        <v>54</v>
      </c>
      <c r="H164" s="48" t="s">
        <v>54</v>
      </c>
    </row>
    <row r="165" spans="2:8" s="37" customFormat="1" ht="14.25" customHeight="1" x14ac:dyDescent="0.2">
      <c r="B165" s="54">
        <f t="shared" si="2"/>
        <v>44352</v>
      </c>
      <c r="C165" s="28" t="s">
        <v>53</v>
      </c>
      <c r="D165" s="31" t="s">
        <v>54</v>
      </c>
      <c r="E165" s="48" t="s">
        <v>54</v>
      </c>
      <c r="F165" s="48" t="s">
        <v>54</v>
      </c>
      <c r="G165" s="48" t="s">
        <v>54</v>
      </c>
      <c r="H165" s="48" t="s">
        <v>54</v>
      </c>
    </row>
    <row r="166" spans="2:8" s="37" customFormat="1" ht="14.25" customHeight="1" x14ac:dyDescent="0.2">
      <c r="B166" s="54">
        <f t="shared" si="2"/>
        <v>44353</v>
      </c>
      <c r="C166" s="28" t="s">
        <v>53</v>
      </c>
      <c r="D166" s="31" t="s">
        <v>54</v>
      </c>
      <c r="E166" s="48" t="s">
        <v>54</v>
      </c>
      <c r="F166" s="48" t="s">
        <v>54</v>
      </c>
      <c r="G166" s="48" t="s">
        <v>54</v>
      </c>
      <c r="H166" s="48" t="s">
        <v>54</v>
      </c>
    </row>
    <row r="167" spans="2:8" s="37" customFormat="1" ht="14.25" customHeight="1" x14ac:dyDescent="0.2">
      <c r="B167" s="54">
        <f t="shared" si="2"/>
        <v>44354</v>
      </c>
      <c r="C167" s="28" t="s">
        <v>53</v>
      </c>
      <c r="D167" s="31" t="s">
        <v>54</v>
      </c>
      <c r="E167" s="48" t="s">
        <v>54</v>
      </c>
      <c r="F167" s="48" t="s">
        <v>54</v>
      </c>
      <c r="G167" s="48" t="s">
        <v>54</v>
      </c>
      <c r="H167" s="48" t="s">
        <v>54</v>
      </c>
    </row>
    <row r="168" spans="2:8" s="37" customFormat="1" ht="14.25" customHeight="1" x14ac:dyDescent="0.2">
      <c r="B168" s="54">
        <f t="shared" si="2"/>
        <v>44355</v>
      </c>
      <c r="C168" s="28" t="s">
        <v>53</v>
      </c>
      <c r="D168" s="31" t="s">
        <v>54</v>
      </c>
      <c r="E168" s="48" t="s">
        <v>54</v>
      </c>
      <c r="F168" s="48" t="s">
        <v>54</v>
      </c>
      <c r="G168" s="48" t="s">
        <v>54</v>
      </c>
      <c r="H168" s="48" t="s">
        <v>54</v>
      </c>
    </row>
    <row r="169" spans="2:8" s="37" customFormat="1" ht="14.25" customHeight="1" x14ac:dyDescent="0.2">
      <c r="B169" s="54">
        <f t="shared" si="2"/>
        <v>44356</v>
      </c>
      <c r="C169" s="28" t="s">
        <v>53</v>
      </c>
      <c r="D169" s="31" t="s">
        <v>54</v>
      </c>
      <c r="E169" s="48" t="s">
        <v>54</v>
      </c>
      <c r="F169" s="48" t="s">
        <v>54</v>
      </c>
      <c r="G169" s="48" t="s">
        <v>54</v>
      </c>
      <c r="H169" s="48" t="s">
        <v>54</v>
      </c>
    </row>
    <row r="170" spans="2:8" s="37" customFormat="1" ht="14.25" customHeight="1" x14ac:dyDescent="0.2">
      <c r="B170" s="54">
        <f t="shared" si="2"/>
        <v>44357</v>
      </c>
      <c r="C170" s="28" t="s">
        <v>53</v>
      </c>
      <c r="D170" s="31" t="s">
        <v>54</v>
      </c>
      <c r="E170" s="48" t="s">
        <v>54</v>
      </c>
      <c r="F170" s="48" t="s">
        <v>54</v>
      </c>
      <c r="G170" s="48" t="s">
        <v>54</v>
      </c>
      <c r="H170" s="48" t="s">
        <v>54</v>
      </c>
    </row>
    <row r="171" spans="2:8" s="37" customFormat="1" ht="14.25" customHeight="1" x14ac:dyDescent="0.2">
      <c r="B171" s="54">
        <f t="shared" si="2"/>
        <v>44358</v>
      </c>
      <c r="C171" s="28" t="s">
        <v>53</v>
      </c>
      <c r="D171" s="31" t="s">
        <v>54</v>
      </c>
      <c r="E171" s="48" t="s">
        <v>54</v>
      </c>
      <c r="F171" s="48" t="s">
        <v>54</v>
      </c>
      <c r="G171" s="48" t="s">
        <v>54</v>
      </c>
      <c r="H171" s="48" t="s">
        <v>54</v>
      </c>
    </row>
    <row r="172" spans="2:8" s="37" customFormat="1" ht="14.25" customHeight="1" x14ac:dyDescent="0.2">
      <c r="B172" s="54">
        <f t="shared" si="2"/>
        <v>44359</v>
      </c>
      <c r="C172" s="28" t="s">
        <v>53</v>
      </c>
      <c r="D172" s="31" t="s">
        <v>54</v>
      </c>
      <c r="E172" s="48" t="s">
        <v>54</v>
      </c>
      <c r="F172" s="48" t="s">
        <v>54</v>
      </c>
      <c r="G172" s="48" t="s">
        <v>54</v>
      </c>
      <c r="H172" s="48" t="s">
        <v>54</v>
      </c>
    </row>
    <row r="173" spans="2:8" s="37" customFormat="1" ht="14.25" customHeight="1" x14ac:dyDescent="0.2">
      <c r="B173" s="54">
        <f t="shared" si="2"/>
        <v>44360</v>
      </c>
      <c r="C173" s="28" t="s">
        <v>53</v>
      </c>
      <c r="D173" s="31" t="s">
        <v>54</v>
      </c>
      <c r="E173" s="48" t="s">
        <v>54</v>
      </c>
      <c r="F173" s="48" t="s">
        <v>54</v>
      </c>
      <c r="G173" s="48" t="s">
        <v>54</v>
      </c>
      <c r="H173" s="48" t="s">
        <v>54</v>
      </c>
    </row>
    <row r="174" spans="2:8" s="37" customFormat="1" ht="14.25" customHeight="1" x14ac:dyDescent="0.2">
      <c r="B174" s="54">
        <f t="shared" si="2"/>
        <v>44361</v>
      </c>
      <c r="C174" s="28" t="s">
        <v>53</v>
      </c>
      <c r="D174" s="31" t="s">
        <v>54</v>
      </c>
      <c r="E174" s="48" t="s">
        <v>54</v>
      </c>
      <c r="F174" s="48" t="s">
        <v>54</v>
      </c>
      <c r="G174" s="48" t="s">
        <v>54</v>
      </c>
      <c r="H174" s="48" t="s">
        <v>54</v>
      </c>
    </row>
    <row r="175" spans="2:8" s="37" customFormat="1" ht="14.25" customHeight="1" x14ac:dyDescent="0.2">
      <c r="B175" s="54">
        <f t="shared" si="2"/>
        <v>44362</v>
      </c>
      <c r="C175" s="28" t="s">
        <v>53</v>
      </c>
      <c r="D175" s="31" t="s">
        <v>54</v>
      </c>
      <c r="E175" s="48" t="s">
        <v>54</v>
      </c>
      <c r="F175" s="48" t="s">
        <v>54</v>
      </c>
      <c r="G175" s="48" t="s">
        <v>54</v>
      </c>
      <c r="H175" s="48" t="s">
        <v>54</v>
      </c>
    </row>
    <row r="176" spans="2:8" s="37" customFormat="1" ht="14.25" customHeight="1" x14ac:dyDescent="0.2">
      <c r="B176" s="54">
        <f t="shared" si="2"/>
        <v>44363</v>
      </c>
      <c r="C176" s="28" t="s">
        <v>53</v>
      </c>
      <c r="D176" s="31" t="s">
        <v>54</v>
      </c>
      <c r="E176" s="48" t="s">
        <v>54</v>
      </c>
      <c r="F176" s="48" t="s">
        <v>54</v>
      </c>
      <c r="G176" s="48" t="s">
        <v>54</v>
      </c>
      <c r="H176" s="48" t="s">
        <v>54</v>
      </c>
    </row>
    <row r="177" spans="2:8" s="37" customFormat="1" ht="14.25" customHeight="1" x14ac:dyDescent="0.2">
      <c r="B177" s="54">
        <f t="shared" si="2"/>
        <v>44364</v>
      </c>
      <c r="C177" s="28" t="s">
        <v>53</v>
      </c>
      <c r="D177" s="31" t="s">
        <v>54</v>
      </c>
      <c r="E177" s="48" t="s">
        <v>54</v>
      </c>
      <c r="F177" s="48" t="s">
        <v>54</v>
      </c>
      <c r="G177" s="48" t="s">
        <v>54</v>
      </c>
      <c r="H177" s="48" t="s">
        <v>54</v>
      </c>
    </row>
    <row r="178" spans="2:8" s="37" customFormat="1" ht="14.25" customHeight="1" x14ac:dyDescent="0.2">
      <c r="B178" s="54">
        <f t="shared" si="2"/>
        <v>44365</v>
      </c>
      <c r="C178" s="28" t="s">
        <v>53</v>
      </c>
      <c r="D178" s="31" t="s">
        <v>54</v>
      </c>
      <c r="E178" s="48" t="s">
        <v>54</v>
      </c>
      <c r="F178" s="48" t="s">
        <v>54</v>
      </c>
      <c r="G178" s="48" t="s">
        <v>54</v>
      </c>
      <c r="H178" s="48" t="s">
        <v>54</v>
      </c>
    </row>
    <row r="179" spans="2:8" s="37" customFormat="1" ht="14.25" customHeight="1" x14ac:dyDescent="0.2">
      <c r="B179" s="54">
        <f t="shared" si="2"/>
        <v>44366</v>
      </c>
      <c r="C179" s="28" t="s">
        <v>53</v>
      </c>
      <c r="D179" s="31" t="s">
        <v>54</v>
      </c>
      <c r="E179" s="48" t="s">
        <v>54</v>
      </c>
      <c r="F179" s="48" t="s">
        <v>54</v>
      </c>
      <c r="G179" s="48" t="s">
        <v>54</v>
      </c>
      <c r="H179" s="48" t="s">
        <v>54</v>
      </c>
    </row>
    <row r="180" spans="2:8" s="37" customFormat="1" ht="14.25" customHeight="1" x14ac:dyDescent="0.2">
      <c r="B180" s="54">
        <f t="shared" si="2"/>
        <v>44367</v>
      </c>
      <c r="C180" s="28" t="s">
        <v>53</v>
      </c>
      <c r="D180" s="31" t="s">
        <v>54</v>
      </c>
      <c r="E180" s="48" t="s">
        <v>54</v>
      </c>
      <c r="F180" s="48" t="s">
        <v>54</v>
      </c>
      <c r="G180" s="48" t="s">
        <v>54</v>
      </c>
      <c r="H180" s="48" t="s">
        <v>54</v>
      </c>
    </row>
    <row r="181" spans="2:8" s="37" customFormat="1" ht="14.25" customHeight="1" x14ac:dyDescent="0.2">
      <c r="B181" s="54">
        <f t="shared" si="2"/>
        <v>44368</v>
      </c>
      <c r="C181" s="28" t="s">
        <v>53</v>
      </c>
      <c r="D181" s="31" t="s">
        <v>54</v>
      </c>
      <c r="E181" s="48" t="s">
        <v>54</v>
      </c>
      <c r="F181" s="48" t="s">
        <v>54</v>
      </c>
      <c r="G181" s="48" t="s">
        <v>54</v>
      </c>
      <c r="H181" s="48" t="s">
        <v>54</v>
      </c>
    </row>
    <row r="182" spans="2:8" s="37" customFormat="1" ht="14.25" customHeight="1" x14ac:dyDescent="0.2">
      <c r="B182" s="54">
        <f t="shared" si="2"/>
        <v>44369</v>
      </c>
      <c r="C182" s="28" t="s">
        <v>53</v>
      </c>
      <c r="D182" s="31" t="s">
        <v>54</v>
      </c>
      <c r="E182" s="48" t="s">
        <v>54</v>
      </c>
      <c r="F182" s="48" t="s">
        <v>54</v>
      </c>
      <c r="G182" s="48" t="s">
        <v>54</v>
      </c>
      <c r="H182" s="48" t="s">
        <v>54</v>
      </c>
    </row>
    <row r="183" spans="2:8" s="37" customFormat="1" ht="55.5" customHeight="1" x14ac:dyDescent="0.2">
      <c r="B183" s="54">
        <f t="shared" si="2"/>
        <v>44370</v>
      </c>
      <c r="C183" s="28" t="s">
        <v>55</v>
      </c>
      <c r="D183" s="51">
        <v>2000</v>
      </c>
      <c r="E183" s="52">
        <v>63600</v>
      </c>
      <c r="F183" s="52">
        <v>31.8</v>
      </c>
      <c r="G183" s="52">
        <v>31.8</v>
      </c>
      <c r="H183" s="52">
        <v>31.8</v>
      </c>
    </row>
    <row r="184" spans="2:8" s="37" customFormat="1" ht="14.25" customHeight="1" x14ac:dyDescent="0.2">
      <c r="B184" s="54">
        <f t="shared" ref="B184:B189" si="3">+B183+1</f>
        <v>44371</v>
      </c>
      <c r="C184" s="28" t="s">
        <v>53</v>
      </c>
      <c r="D184" s="31" t="s">
        <v>54</v>
      </c>
      <c r="E184" s="48" t="s">
        <v>54</v>
      </c>
      <c r="F184" s="48" t="s">
        <v>54</v>
      </c>
      <c r="G184" s="48" t="s">
        <v>54</v>
      </c>
      <c r="H184" s="48" t="s">
        <v>54</v>
      </c>
    </row>
    <row r="185" spans="2:8" s="37" customFormat="1" ht="14.25" customHeight="1" x14ac:dyDescent="0.2">
      <c r="B185" s="54">
        <f t="shared" si="3"/>
        <v>44372</v>
      </c>
      <c r="C185" s="28" t="s">
        <v>53</v>
      </c>
      <c r="D185" s="31" t="s">
        <v>54</v>
      </c>
      <c r="E185" s="48" t="s">
        <v>54</v>
      </c>
      <c r="F185" s="48" t="s">
        <v>54</v>
      </c>
      <c r="G185" s="48" t="s">
        <v>54</v>
      </c>
      <c r="H185" s="48" t="s">
        <v>54</v>
      </c>
    </row>
    <row r="186" spans="2:8" s="37" customFormat="1" ht="14.25" customHeight="1" x14ac:dyDescent="0.2">
      <c r="B186" s="54">
        <f t="shared" si="3"/>
        <v>44373</v>
      </c>
      <c r="C186" s="28" t="s">
        <v>53</v>
      </c>
      <c r="D186" s="31" t="s">
        <v>54</v>
      </c>
      <c r="E186" s="48" t="s">
        <v>54</v>
      </c>
      <c r="F186" s="48" t="s">
        <v>54</v>
      </c>
      <c r="G186" s="48" t="s">
        <v>54</v>
      </c>
      <c r="H186" s="48" t="s">
        <v>54</v>
      </c>
    </row>
    <row r="187" spans="2:8" s="37" customFormat="1" ht="14.25" customHeight="1" x14ac:dyDescent="0.2">
      <c r="B187" s="54">
        <f t="shared" si="3"/>
        <v>44374</v>
      </c>
      <c r="C187" s="28" t="s">
        <v>53</v>
      </c>
      <c r="D187" s="31" t="s">
        <v>54</v>
      </c>
      <c r="E187" s="48" t="s">
        <v>54</v>
      </c>
      <c r="F187" s="48" t="s">
        <v>54</v>
      </c>
      <c r="G187" s="48" t="s">
        <v>54</v>
      </c>
      <c r="H187" s="48" t="s">
        <v>54</v>
      </c>
    </row>
    <row r="188" spans="2:8" s="37" customFormat="1" ht="14.25" customHeight="1" x14ac:dyDescent="0.2">
      <c r="B188" s="54">
        <f t="shared" si="3"/>
        <v>44375</v>
      </c>
      <c r="C188" s="28" t="s">
        <v>53</v>
      </c>
      <c r="D188" s="31" t="s">
        <v>54</v>
      </c>
      <c r="E188" s="48" t="s">
        <v>54</v>
      </c>
      <c r="F188" s="48" t="s">
        <v>54</v>
      </c>
      <c r="G188" s="48" t="s">
        <v>54</v>
      </c>
      <c r="H188" s="48" t="s">
        <v>54</v>
      </c>
    </row>
    <row r="189" spans="2:8" s="37" customFormat="1" ht="14.25" customHeight="1" x14ac:dyDescent="0.2">
      <c r="B189" s="54">
        <f t="shared" si="3"/>
        <v>44376</v>
      </c>
      <c r="C189" s="28" t="s">
        <v>53</v>
      </c>
      <c r="D189" s="31" t="s">
        <v>54</v>
      </c>
      <c r="E189" s="48" t="s">
        <v>54</v>
      </c>
      <c r="F189" s="48" t="s">
        <v>54</v>
      </c>
      <c r="G189" s="48" t="s">
        <v>54</v>
      </c>
      <c r="H189" s="48" t="s">
        <v>54</v>
      </c>
    </row>
    <row r="190" spans="2:8" s="37" customFormat="1" ht="14.25" customHeight="1" x14ac:dyDescent="0.2">
      <c r="B190" s="54">
        <f t="shared" ref="B190:B253" si="4">+B189+1</f>
        <v>44377</v>
      </c>
      <c r="C190" s="28" t="s">
        <v>53</v>
      </c>
      <c r="D190" s="31" t="s">
        <v>54</v>
      </c>
      <c r="E190" s="48" t="s">
        <v>54</v>
      </c>
      <c r="F190" s="48" t="s">
        <v>54</v>
      </c>
      <c r="G190" s="48" t="s">
        <v>54</v>
      </c>
      <c r="H190" s="48" t="s">
        <v>54</v>
      </c>
    </row>
    <row r="191" spans="2:8" s="37" customFormat="1" ht="14.25" customHeight="1" x14ac:dyDescent="0.2">
      <c r="B191" s="54">
        <f t="shared" si="4"/>
        <v>44378</v>
      </c>
      <c r="C191" s="28" t="s">
        <v>53</v>
      </c>
      <c r="D191" s="31" t="s">
        <v>54</v>
      </c>
      <c r="E191" s="48" t="s">
        <v>54</v>
      </c>
      <c r="F191" s="48" t="s">
        <v>54</v>
      </c>
      <c r="G191" s="48" t="s">
        <v>54</v>
      </c>
      <c r="H191" s="48" t="s">
        <v>54</v>
      </c>
    </row>
    <row r="192" spans="2:8" s="37" customFormat="1" ht="14.25" customHeight="1" x14ac:dyDescent="0.2">
      <c r="B192" s="54">
        <f t="shared" si="4"/>
        <v>44379</v>
      </c>
      <c r="C192" s="28" t="s">
        <v>53</v>
      </c>
      <c r="D192" s="31" t="s">
        <v>54</v>
      </c>
      <c r="E192" s="48" t="s">
        <v>54</v>
      </c>
      <c r="F192" s="48" t="s">
        <v>54</v>
      </c>
      <c r="G192" s="48" t="s">
        <v>54</v>
      </c>
      <c r="H192" s="48" t="s">
        <v>54</v>
      </c>
    </row>
    <row r="193" spans="2:8" s="37" customFormat="1" ht="14.25" customHeight="1" x14ac:dyDescent="0.2">
      <c r="B193" s="54">
        <f t="shared" si="4"/>
        <v>44380</v>
      </c>
      <c r="C193" s="28" t="s">
        <v>53</v>
      </c>
      <c r="D193" s="31" t="s">
        <v>54</v>
      </c>
      <c r="E193" s="48" t="s">
        <v>54</v>
      </c>
      <c r="F193" s="48" t="s">
        <v>54</v>
      </c>
      <c r="G193" s="48" t="s">
        <v>54</v>
      </c>
      <c r="H193" s="48" t="s">
        <v>54</v>
      </c>
    </row>
    <row r="194" spans="2:8" s="37" customFormat="1" ht="14.25" customHeight="1" x14ac:dyDescent="0.2">
      <c r="B194" s="54">
        <f t="shared" si="4"/>
        <v>44381</v>
      </c>
      <c r="C194" s="28" t="s">
        <v>53</v>
      </c>
      <c r="D194" s="31" t="s">
        <v>54</v>
      </c>
      <c r="E194" s="48" t="s">
        <v>54</v>
      </c>
      <c r="F194" s="48" t="s">
        <v>54</v>
      </c>
      <c r="G194" s="48" t="s">
        <v>54</v>
      </c>
      <c r="H194" s="48" t="s">
        <v>54</v>
      </c>
    </row>
    <row r="195" spans="2:8" s="37" customFormat="1" ht="14.25" customHeight="1" x14ac:dyDescent="0.2">
      <c r="B195" s="54">
        <f t="shared" si="4"/>
        <v>44382</v>
      </c>
      <c r="C195" s="28" t="s">
        <v>53</v>
      </c>
      <c r="D195" s="31" t="s">
        <v>54</v>
      </c>
      <c r="E195" s="48" t="s">
        <v>54</v>
      </c>
      <c r="F195" s="48" t="s">
        <v>54</v>
      </c>
      <c r="G195" s="48" t="s">
        <v>54</v>
      </c>
      <c r="H195" s="48" t="s">
        <v>54</v>
      </c>
    </row>
    <row r="196" spans="2:8" s="37" customFormat="1" ht="14.25" customHeight="1" x14ac:dyDescent="0.2">
      <c r="B196" s="54">
        <f t="shared" si="4"/>
        <v>44383</v>
      </c>
      <c r="C196" s="28" t="s">
        <v>53</v>
      </c>
      <c r="D196" s="31" t="s">
        <v>54</v>
      </c>
      <c r="E196" s="48" t="s">
        <v>54</v>
      </c>
      <c r="F196" s="48" t="s">
        <v>54</v>
      </c>
      <c r="G196" s="48" t="s">
        <v>54</v>
      </c>
      <c r="H196" s="48" t="s">
        <v>54</v>
      </c>
    </row>
    <row r="197" spans="2:8" s="37" customFormat="1" ht="14.25" customHeight="1" x14ac:dyDescent="0.2">
      <c r="B197" s="54">
        <f t="shared" si="4"/>
        <v>44384</v>
      </c>
      <c r="C197" s="28" t="s">
        <v>53</v>
      </c>
      <c r="D197" s="31" t="s">
        <v>54</v>
      </c>
      <c r="E197" s="48" t="s">
        <v>54</v>
      </c>
      <c r="F197" s="48" t="s">
        <v>54</v>
      </c>
      <c r="G197" s="48" t="s">
        <v>54</v>
      </c>
      <c r="H197" s="48" t="s">
        <v>54</v>
      </c>
    </row>
    <row r="198" spans="2:8" s="37" customFormat="1" ht="14.25" customHeight="1" x14ac:dyDescent="0.2">
      <c r="B198" s="54">
        <f t="shared" si="4"/>
        <v>44385</v>
      </c>
      <c r="C198" s="28" t="s">
        <v>53</v>
      </c>
      <c r="D198" s="31" t="s">
        <v>54</v>
      </c>
      <c r="E198" s="48" t="s">
        <v>54</v>
      </c>
      <c r="F198" s="48" t="s">
        <v>54</v>
      </c>
      <c r="G198" s="48" t="s">
        <v>54</v>
      </c>
      <c r="H198" s="48" t="s">
        <v>54</v>
      </c>
    </row>
    <row r="199" spans="2:8" s="37" customFormat="1" ht="14.25" customHeight="1" x14ac:dyDescent="0.2">
      <c r="B199" s="54">
        <f t="shared" si="4"/>
        <v>44386</v>
      </c>
      <c r="C199" s="28" t="s">
        <v>53</v>
      </c>
      <c r="D199" s="31" t="s">
        <v>54</v>
      </c>
      <c r="E199" s="48" t="s">
        <v>54</v>
      </c>
      <c r="F199" s="48" t="s">
        <v>54</v>
      </c>
      <c r="G199" s="48" t="s">
        <v>54</v>
      </c>
      <c r="H199" s="48" t="s">
        <v>54</v>
      </c>
    </row>
    <row r="200" spans="2:8" s="37" customFormat="1" ht="14.25" customHeight="1" x14ac:dyDescent="0.2">
      <c r="B200" s="54">
        <f t="shared" si="4"/>
        <v>44387</v>
      </c>
      <c r="C200" s="28" t="s">
        <v>53</v>
      </c>
      <c r="D200" s="31" t="s">
        <v>54</v>
      </c>
      <c r="E200" s="48" t="s">
        <v>54</v>
      </c>
      <c r="F200" s="48" t="s">
        <v>54</v>
      </c>
      <c r="G200" s="48" t="s">
        <v>54</v>
      </c>
      <c r="H200" s="48" t="s">
        <v>54</v>
      </c>
    </row>
    <row r="201" spans="2:8" s="37" customFormat="1" ht="14.25" customHeight="1" x14ac:dyDescent="0.2">
      <c r="B201" s="54">
        <f t="shared" si="4"/>
        <v>44388</v>
      </c>
      <c r="C201" s="28" t="s">
        <v>53</v>
      </c>
      <c r="D201" s="31" t="s">
        <v>54</v>
      </c>
      <c r="E201" s="48" t="s">
        <v>54</v>
      </c>
      <c r="F201" s="48" t="s">
        <v>54</v>
      </c>
      <c r="G201" s="48" t="s">
        <v>54</v>
      </c>
      <c r="H201" s="48" t="s">
        <v>54</v>
      </c>
    </row>
    <row r="202" spans="2:8" s="37" customFormat="1" ht="14.25" customHeight="1" x14ac:dyDescent="0.2">
      <c r="B202" s="54">
        <f t="shared" si="4"/>
        <v>44389</v>
      </c>
      <c r="C202" s="28" t="s">
        <v>53</v>
      </c>
      <c r="D202" s="31" t="s">
        <v>54</v>
      </c>
      <c r="E202" s="48" t="s">
        <v>54</v>
      </c>
      <c r="F202" s="48" t="s">
        <v>54</v>
      </c>
      <c r="G202" s="48" t="s">
        <v>54</v>
      </c>
      <c r="H202" s="48" t="s">
        <v>54</v>
      </c>
    </row>
    <row r="203" spans="2:8" s="37" customFormat="1" ht="14.25" customHeight="1" x14ac:dyDescent="0.2">
      <c r="B203" s="54">
        <f t="shared" si="4"/>
        <v>44390</v>
      </c>
      <c r="C203" s="28" t="s">
        <v>53</v>
      </c>
      <c r="D203" s="31" t="s">
        <v>54</v>
      </c>
      <c r="E203" s="48" t="s">
        <v>54</v>
      </c>
      <c r="F203" s="48" t="s">
        <v>54</v>
      </c>
      <c r="G203" s="48" t="s">
        <v>54</v>
      </c>
      <c r="H203" s="48" t="s">
        <v>54</v>
      </c>
    </row>
    <row r="204" spans="2:8" s="37" customFormat="1" ht="14.25" customHeight="1" x14ac:dyDescent="0.2">
      <c r="B204" s="54">
        <f t="shared" si="4"/>
        <v>44391</v>
      </c>
      <c r="C204" s="28" t="s">
        <v>53</v>
      </c>
      <c r="D204" s="31" t="s">
        <v>54</v>
      </c>
      <c r="E204" s="48" t="s">
        <v>54</v>
      </c>
      <c r="F204" s="48" t="s">
        <v>54</v>
      </c>
      <c r="G204" s="48" t="s">
        <v>54</v>
      </c>
      <c r="H204" s="48" t="s">
        <v>54</v>
      </c>
    </row>
    <row r="205" spans="2:8" s="37" customFormat="1" ht="14.25" customHeight="1" x14ac:dyDescent="0.2">
      <c r="B205" s="54">
        <f t="shared" si="4"/>
        <v>44392</v>
      </c>
      <c r="C205" s="28" t="s">
        <v>53</v>
      </c>
      <c r="D205" s="31" t="s">
        <v>54</v>
      </c>
      <c r="E205" s="48" t="s">
        <v>54</v>
      </c>
      <c r="F205" s="48" t="s">
        <v>54</v>
      </c>
      <c r="G205" s="48" t="s">
        <v>54</v>
      </c>
      <c r="H205" s="48" t="s">
        <v>54</v>
      </c>
    </row>
    <row r="206" spans="2:8" s="37" customFormat="1" ht="14.25" customHeight="1" x14ac:dyDescent="0.2">
      <c r="B206" s="54">
        <f t="shared" si="4"/>
        <v>44393</v>
      </c>
      <c r="C206" s="28" t="s">
        <v>53</v>
      </c>
      <c r="D206" s="31" t="s">
        <v>54</v>
      </c>
      <c r="E206" s="48" t="s">
        <v>54</v>
      </c>
      <c r="F206" s="48" t="s">
        <v>54</v>
      </c>
      <c r="G206" s="48" t="s">
        <v>54</v>
      </c>
      <c r="H206" s="48" t="s">
        <v>54</v>
      </c>
    </row>
    <row r="207" spans="2:8" s="37" customFormat="1" ht="14.25" customHeight="1" x14ac:dyDescent="0.2">
      <c r="B207" s="54">
        <f t="shared" si="4"/>
        <v>44394</v>
      </c>
      <c r="C207" s="28" t="s">
        <v>53</v>
      </c>
      <c r="D207" s="31" t="s">
        <v>54</v>
      </c>
      <c r="E207" s="48" t="s">
        <v>54</v>
      </c>
      <c r="F207" s="48" t="s">
        <v>54</v>
      </c>
      <c r="G207" s="48" t="s">
        <v>54</v>
      </c>
      <c r="H207" s="48" t="s">
        <v>54</v>
      </c>
    </row>
    <row r="208" spans="2:8" s="37" customFormat="1" ht="14.25" customHeight="1" x14ac:dyDescent="0.2">
      <c r="B208" s="54">
        <f t="shared" si="4"/>
        <v>44395</v>
      </c>
      <c r="C208" s="28" t="s">
        <v>53</v>
      </c>
      <c r="D208" s="31" t="s">
        <v>54</v>
      </c>
      <c r="E208" s="48" t="s">
        <v>54</v>
      </c>
      <c r="F208" s="48" t="s">
        <v>54</v>
      </c>
      <c r="G208" s="48" t="s">
        <v>54</v>
      </c>
      <c r="H208" s="48" t="s">
        <v>54</v>
      </c>
    </row>
    <row r="209" spans="2:8" s="37" customFormat="1" ht="14.25" customHeight="1" x14ac:dyDescent="0.2">
      <c r="B209" s="54">
        <f t="shared" si="4"/>
        <v>44396</v>
      </c>
      <c r="C209" s="28" t="s">
        <v>53</v>
      </c>
      <c r="D209" s="31" t="s">
        <v>54</v>
      </c>
      <c r="E209" s="48" t="s">
        <v>54</v>
      </c>
      <c r="F209" s="48" t="s">
        <v>54</v>
      </c>
      <c r="G209" s="48" t="s">
        <v>54</v>
      </c>
      <c r="H209" s="48" t="s">
        <v>54</v>
      </c>
    </row>
    <row r="210" spans="2:8" s="37" customFormat="1" ht="14.25" customHeight="1" x14ac:dyDescent="0.2">
      <c r="B210" s="54">
        <f t="shared" si="4"/>
        <v>44397</v>
      </c>
      <c r="C210" s="28" t="s">
        <v>53</v>
      </c>
      <c r="D210" s="31" t="s">
        <v>54</v>
      </c>
      <c r="E210" s="48" t="s">
        <v>54</v>
      </c>
      <c r="F210" s="48" t="s">
        <v>54</v>
      </c>
      <c r="G210" s="48" t="s">
        <v>54</v>
      </c>
      <c r="H210" s="48" t="s">
        <v>54</v>
      </c>
    </row>
    <row r="211" spans="2:8" s="37" customFormat="1" ht="14.25" customHeight="1" x14ac:dyDescent="0.2">
      <c r="B211" s="54">
        <f t="shared" si="4"/>
        <v>44398</v>
      </c>
      <c r="C211" s="28" t="s">
        <v>53</v>
      </c>
      <c r="D211" s="31" t="s">
        <v>54</v>
      </c>
      <c r="E211" s="48" t="s">
        <v>54</v>
      </c>
      <c r="F211" s="48" t="s">
        <v>54</v>
      </c>
      <c r="G211" s="48" t="s">
        <v>54</v>
      </c>
      <c r="H211" s="48" t="s">
        <v>54</v>
      </c>
    </row>
    <row r="212" spans="2:8" s="37" customFormat="1" ht="14.25" customHeight="1" x14ac:dyDescent="0.2">
      <c r="B212" s="54">
        <f t="shared" si="4"/>
        <v>44399</v>
      </c>
      <c r="C212" s="28" t="s">
        <v>53</v>
      </c>
      <c r="D212" s="31" t="s">
        <v>54</v>
      </c>
      <c r="E212" s="48" t="s">
        <v>54</v>
      </c>
      <c r="F212" s="48" t="s">
        <v>54</v>
      </c>
      <c r="G212" s="48" t="s">
        <v>54</v>
      </c>
      <c r="H212" s="48" t="s">
        <v>54</v>
      </c>
    </row>
    <row r="213" spans="2:8" s="37" customFormat="1" ht="14.25" customHeight="1" x14ac:dyDescent="0.2">
      <c r="B213" s="54">
        <f t="shared" si="4"/>
        <v>44400</v>
      </c>
      <c r="C213" s="28" t="s">
        <v>53</v>
      </c>
      <c r="D213" s="31" t="s">
        <v>54</v>
      </c>
      <c r="E213" s="48" t="s">
        <v>54</v>
      </c>
      <c r="F213" s="48" t="s">
        <v>54</v>
      </c>
      <c r="G213" s="48" t="s">
        <v>54</v>
      </c>
      <c r="H213" s="48" t="s">
        <v>54</v>
      </c>
    </row>
    <row r="214" spans="2:8" s="37" customFormat="1" ht="14.25" customHeight="1" x14ac:dyDescent="0.2">
      <c r="B214" s="54">
        <f t="shared" si="4"/>
        <v>44401</v>
      </c>
      <c r="C214" s="28" t="s">
        <v>53</v>
      </c>
      <c r="D214" s="31" t="s">
        <v>54</v>
      </c>
      <c r="E214" s="48" t="s">
        <v>54</v>
      </c>
      <c r="F214" s="48" t="s">
        <v>54</v>
      </c>
      <c r="G214" s="48" t="s">
        <v>54</v>
      </c>
      <c r="H214" s="48" t="s">
        <v>54</v>
      </c>
    </row>
    <row r="215" spans="2:8" s="37" customFormat="1" ht="14.25" customHeight="1" x14ac:dyDescent="0.2">
      <c r="B215" s="54">
        <f t="shared" si="4"/>
        <v>44402</v>
      </c>
      <c r="C215" s="28" t="s">
        <v>53</v>
      </c>
      <c r="D215" s="31" t="s">
        <v>54</v>
      </c>
      <c r="E215" s="48" t="s">
        <v>54</v>
      </c>
      <c r="F215" s="48" t="s">
        <v>54</v>
      </c>
      <c r="G215" s="48" t="s">
        <v>54</v>
      </c>
      <c r="H215" s="48" t="s">
        <v>54</v>
      </c>
    </row>
    <row r="216" spans="2:8" s="37" customFormat="1" ht="14.25" customHeight="1" x14ac:dyDescent="0.2">
      <c r="B216" s="54">
        <f t="shared" si="4"/>
        <v>44403</v>
      </c>
      <c r="C216" s="28" t="s">
        <v>53</v>
      </c>
      <c r="D216" s="31" t="s">
        <v>54</v>
      </c>
      <c r="E216" s="48" t="s">
        <v>54</v>
      </c>
      <c r="F216" s="48" t="s">
        <v>54</v>
      </c>
      <c r="G216" s="48" t="s">
        <v>54</v>
      </c>
      <c r="H216" s="48" t="s">
        <v>54</v>
      </c>
    </row>
    <row r="217" spans="2:8" s="37" customFormat="1" ht="14.25" customHeight="1" x14ac:dyDescent="0.2">
      <c r="B217" s="54">
        <f t="shared" si="4"/>
        <v>44404</v>
      </c>
      <c r="C217" s="28" t="s">
        <v>53</v>
      </c>
      <c r="D217" s="31" t="s">
        <v>54</v>
      </c>
      <c r="E217" s="48" t="s">
        <v>54</v>
      </c>
      <c r="F217" s="48" t="s">
        <v>54</v>
      </c>
      <c r="G217" s="48" t="s">
        <v>54</v>
      </c>
      <c r="H217" s="48" t="s">
        <v>54</v>
      </c>
    </row>
    <row r="218" spans="2:8" s="37" customFormat="1" ht="14.25" customHeight="1" x14ac:dyDescent="0.2">
      <c r="B218" s="54">
        <f t="shared" si="4"/>
        <v>44405</v>
      </c>
      <c r="C218" s="28" t="s">
        <v>53</v>
      </c>
      <c r="D218" s="31" t="s">
        <v>54</v>
      </c>
      <c r="E218" s="48" t="s">
        <v>54</v>
      </c>
      <c r="F218" s="48" t="s">
        <v>54</v>
      </c>
      <c r="G218" s="48" t="s">
        <v>54</v>
      </c>
      <c r="H218" s="48" t="s">
        <v>54</v>
      </c>
    </row>
    <row r="219" spans="2:8" s="37" customFormat="1" ht="14.25" customHeight="1" x14ac:dyDescent="0.2">
      <c r="B219" s="54">
        <f t="shared" si="4"/>
        <v>44406</v>
      </c>
      <c r="C219" s="28" t="s">
        <v>53</v>
      </c>
      <c r="D219" s="31" t="s">
        <v>54</v>
      </c>
      <c r="E219" s="48" t="s">
        <v>54</v>
      </c>
      <c r="F219" s="48" t="s">
        <v>54</v>
      </c>
      <c r="G219" s="48" t="s">
        <v>54</v>
      </c>
      <c r="H219" s="48" t="s">
        <v>54</v>
      </c>
    </row>
    <row r="220" spans="2:8" s="37" customFormat="1" ht="14.25" customHeight="1" x14ac:dyDescent="0.2">
      <c r="B220" s="54">
        <f t="shared" si="4"/>
        <v>44407</v>
      </c>
      <c r="C220" s="28" t="s">
        <v>53</v>
      </c>
      <c r="D220" s="31" t="s">
        <v>54</v>
      </c>
      <c r="E220" s="48" t="s">
        <v>54</v>
      </c>
      <c r="F220" s="48" t="s">
        <v>54</v>
      </c>
      <c r="G220" s="48" t="s">
        <v>54</v>
      </c>
      <c r="H220" s="48" t="s">
        <v>54</v>
      </c>
    </row>
    <row r="221" spans="2:8" s="37" customFormat="1" ht="14.25" customHeight="1" x14ac:dyDescent="0.2">
      <c r="B221" s="54">
        <f t="shared" si="4"/>
        <v>44408</v>
      </c>
      <c r="C221" s="28" t="s">
        <v>53</v>
      </c>
      <c r="D221" s="31" t="s">
        <v>54</v>
      </c>
      <c r="E221" s="48" t="s">
        <v>54</v>
      </c>
      <c r="F221" s="48" t="s">
        <v>54</v>
      </c>
      <c r="G221" s="48" t="s">
        <v>54</v>
      </c>
      <c r="H221" s="48" t="s">
        <v>54</v>
      </c>
    </row>
    <row r="222" spans="2:8" s="37" customFormat="1" ht="14.25" customHeight="1" x14ac:dyDescent="0.2">
      <c r="B222" s="54">
        <f t="shared" si="4"/>
        <v>44409</v>
      </c>
      <c r="C222" s="28" t="s">
        <v>53</v>
      </c>
      <c r="D222" s="31" t="s">
        <v>54</v>
      </c>
      <c r="E222" s="48" t="s">
        <v>54</v>
      </c>
      <c r="F222" s="48" t="s">
        <v>54</v>
      </c>
      <c r="G222" s="48" t="s">
        <v>54</v>
      </c>
      <c r="H222" s="48" t="s">
        <v>54</v>
      </c>
    </row>
    <row r="223" spans="2:8" s="37" customFormat="1" ht="14.25" customHeight="1" x14ac:dyDescent="0.2">
      <c r="B223" s="54">
        <f t="shared" si="4"/>
        <v>44410</v>
      </c>
      <c r="C223" s="28" t="s">
        <v>53</v>
      </c>
      <c r="D223" s="31" t="s">
        <v>54</v>
      </c>
      <c r="E223" s="48" t="s">
        <v>54</v>
      </c>
      <c r="F223" s="48" t="s">
        <v>54</v>
      </c>
      <c r="G223" s="48" t="s">
        <v>54</v>
      </c>
      <c r="H223" s="48" t="s">
        <v>54</v>
      </c>
    </row>
    <row r="224" spans="2:8" s="37" customFormat="1" ht="14.25" customHeight="1" x14ac:dyDescent="0.2">
      <c r="B224" s="54">
        <f t="shared" si="4"/>
        <v>44411</v>
      </c>
      <c r="C224" s="28" t="s">
        <v>53</v>
      </c>
      <c r="D224" s="31" t="s">
        <v>54</v>
      </c>
      <c r="E224" s="48" t="s">
        <v>54</v>
      </c>
      <c r="F224" s="48" t="s">
        <v>54</v>
      </c>
      <c r="G224" s="48" t="s">
        <v>54</v>
      </c>
      <c r="H224" s="48" t="s">
        <v>54</v>
      </c>
    </row>
    <row r="225" spans="2:8" s="37" customFormat="1" ht="14.25" customHeight="1" x14ac:dyDescent="0.2">
      <c r="B225" s="54">
        <f t="shared" si="4"/>
        <v>44412</v>
      </c>
      <c r="C225" s="28" t="s">
        <v>53</v>
      </c>
      <c r="D225" s="31" t="s">
        <v>54</v>
      </c>
      <c r="E225" s="48" t="s">
        <v>54</v>
      </c>
      <c r="F225" s="48" t="s">
        <v>54</v>
      </c>
      <c r="G225" s="48" t="s">
        <v>54</v>
      </c>
      <c r="H225" s="48" t="s">
        <v>54</v>
      </c>
    </row>
    <row r="226" spans="2:8" s="37" customFormat="1" ht="14.25" customHeight="1" x14ac:dyDescent="0.2">
      <c r="B226" s="54">
        <f t="shared" si="4"/>
        <v>44413</v>
      </c>
      <c r="C226" s="28" t="s">
        <v>53</v>
      </c>
      <c r="D226" s="31" t="s">
        <v>54</v>
      </c>
      <c r="E226" s="48" t="s">
        <v>54</v>
      </c>
      <c r="F226" s="48" t="s">
        <v>54</v>
      </c>
      <c r="G226" s="48" t="s">
        <v>54</v>
      </c>
      <c r="H226" s="48" t="s">
        <v>54</v>
      </c>
    </row>
    <row r="227" spans="2:8" s="37" customFormat="1" ht="14.25" customHeight="1" x14ac:dyDescent="0.2">
      <c r="B227" s="54">
        <f t="shared" si="4"/>
        <v>44414</v>
      </c>
      <c r="C227" s="28" t="s">
        <v>53</v>
      </c>
      <c r="D227" s="31" t="s">
        <v>54</v>
      </c>
      <c r="E227" s="48" t="s">
        <v>54</v>
      </c>
      <c r="F227" s="48" t="s">
        <v>54</v>
      </c>
      <c r="G227" s="48" t="s">
        <v>54</v>
      </c>
      <c r="H227" s="48" t="s">
        <v>54</v>
      </c>
    </row>
    <row r="228" spans="2:8" s="37" customFormat="1" ht="14.25" customHeight="1" x14ac:dyDescent="0.2">
      <c r="B228" s="54">
        <f t="shared" si="4"/>
        <v>44415</v>
      </c>
      <c r="C228" s="28" t="s">
        <v>53</v>
      </c>
      <c r="D228" s="31" t="s">
        <v>54</v>
      </c>
      <c r="E228" s="48" t="s">
        <v>54</v>
      </c>
      <c r="F228" s="48" t="s">
        <v>54</v>
      </c>
      <c r="G228" s="48" t="s">
        <v>54</v>
      </c>
      <c r="H228" s="48" t="s">
        <v>54</v>
      </c>
    </row>
    <row r="229" spans="2:8" s="37" customFormat="1" ht="14.25" customHeight="1" x14ac:dyDescent="0.2">
      <c r="B229" s="54">
        <f t="shared" si="4"/>
        <v>44416</v>
      </c>
      <c r="C229" s="28" t="s">
        <v>53</v>
      </c>
      <c r="D229" s="31" t="s">
        <v>54</v>
      </c>
      <c r="E229" s="48" t="s">
        <v>54</v>
      </c>
      <c r="F229" s="48" t="s">
        <v>54</v>
      </c>
      <c r="G229" s="48" t="s">
        <v>54</v>
      </c>
      <c r="H229" s="48" t="s">
        <v>54</v>
      </c>
    </row>
    <row r="230" spans="2:8" s="37" customFormat="1" ht="14.25" customHeight="1" x14ac:dyDescent="0.2">
      <c r="B230" s="54">
        <f t="shared" si="4"/>
        <v>44417</v>
      </c>
      <c r="C230" s="28" t="s">
        <v>53</v>
      </c>
      <c r="D230" s="31" t="s">
        <v>54</v>
      </c>
      <c r="E230" s="48" t="s">
        <v>54</v>
      </c>
      <c r="F230" s="48" t="s">
        <v>54</v>
      </c>
      <c r="G230" s="48" t="s">
        <v>54</v>
      </c>
      <c r="H230" s="48" t="s">
        <v>54</v>
      </c>
    </row>
    <row r="231" spans="2:8" s="37" customFormat="1" ht="14.25" customHeight="1" x14ac:dyDescent="0.2">
      <c r="B231" s="54">
        <f t="shared" si="4"/>
        <v>44418</v>
      </c>
      <c r="C231" s="28" t="s">
        <v>53</v>
      </c>
      <c r="D231" s="31" t="s">
        <v>54</v>
      </c>
      <c r="E231" s="48" t="s">
        <v>54</v>
      </c>
      <c r="F231" s="48" t="s">
        <v>54</v>
      </c>
      <c r="G231" s="48" t="s">
        <v>54</v>
      </c>
      <c r="H231" s="48" t="s">
        <v>54</v>
      </c>
    </row>
    <row r="232" spans="2:8" s="37" customFormat="1" ht="14.25" customHeight="1" x14ac:dyDescent="0.2">
      <c r="B232" s="54">
        <f t="shared" si="4"/>
        <v>44419</v>
      </c>
      <c r="C232" s="28" t="s">
        <v>53</v>
      </c>
      <c r="D232" s="31" t="s">
        <v>54</v>
      </c>
      <c r="E232" s="48" t="s">
        <v>54</v>
      </c>
      <c r="F232" s="48" t="s">
        <v>54</v>
      </c>
      <c r="G232" s="48" t="s">
        <v>54</v>
      </c>
      <c r="H232" s="48" t="s">
        <v>54</v>
      </c>
    </row>
    <row r="233" spans="2:8" s="37" customFormat="1" ht="14.25" customHeight="1" x14ac:dyDescent="0.2">
      <c r="B233" s="54">
        <f t="shared" si="4"/>
        <v>44420</v>
      </c>
      <c r="C233" s="28" t="s">
        <v>53</v>
      </c>
      <c r="D233" s="31" t="s">
        <v>54</v>
      </c>
      <c r="E233" s="48" t="s">
        <v>54</v>
      </c>
      <c r="F233" s="48" t="s">
        <v>54</v>
      </c>
      <c r="G233" s="48" t="s">
        <v>54</v>
      </c>
      <c r="H233" s="48" t="s">
        <v>54</v>
      </c>
    </row>
    <row r="234" spans="2:8" s="37" customFormat="1" ht="14.25" customHeight="1" x14ac:dyDescent="0.2">
      <c r="B234" s="54">
        <f t="shared" si="4"/>
        <v>44421</v>
      </c>
      <c r="C234" s="28" t="s">
        <v>53</v>
      </c>
      <c r="D234" s="31" t="s">
        <v>54</v>
      </c>
      <c r="E234" s="48" t="s">
        <v>54</v>
      </c>
      <c r="F234" s="48" t="s">
        <v>54</v>
      </c>
      <c r="G234" s="48" t="s">
        <v>54</v>
      </c>
      <c r="H234" s="48" t="s">
        <v>54</v>
      </c>
    </row>
    <row r="235" spans="2:8" s="37" customFormat="1" ht="14.25" customHeight="1" x14ac:dyDescent="0.2">
      <c r="B235" s="54">
        <f t="shared" si="4"/>
        <v>44422</v>
      </c>
      <c r="C235" s="28" t="s">
        <v>53</v>
      </c>
      <c r="D235" s="31" t="s">
        <v>54</v>
      </c>
      <c r="E235" s="48" t="s">
        <v>54</v>
      </c>
      <c r="F235" s="48" t="s">
        <v>54</v>
      </c>
      <c r="G235" s="48" t="s">
        <v>54</v>
      </c>
      <c r="H235" s="48" t="s">
        <v>54</v>
      </c>
    </row>
    <row r="236" spans="2:8" s="37" customFormat="1" ht="14.25" customHeight="1" x14ac:dyDescent="0.2">
      <c r="B236" s="54">
        <f t="shared" si="4"/>
        <v>44423</v>
      </c>
      <c r="C236" s="28" t="s">
        <v>53</v>
      </c>
      <c r="D236" s="31" t="s">
        <v>54</v>
      </c>
      <c r="E236" s="48" t="s">
        <v>54</v>
      </c>
      <c r="F236" s="48" t="s">
        <v>54</v>
      </c>
      <c r="G236" s="48" t="s">
        <v>54</v>
      </c>
      <c r="H236" s="48" t="s">
        <v>54</v>
      </c>
    </row>
    <row r="237" spans="2:8" s="37" customFormat="1" ht="14.25" customHeight="1" x14ac:dyDescent="0.2">
      <c r="B237" s="54">
        <f t="shared" si="4"/>
        <v>44424</v>
      </c>
      <c r="C237" s="28" t="s">
        <v>53</v>
      </c>
      <c r="D237" s="31" t="s">
        <v>54</v>
      </c>
      <c r="E237" s="48" t="s">
        <v>54</v>
      </c>
      <c r="F237" s="48" t="s">
        <v>54</v>
      </c>
      <c r="G237" s="48" t="s">
        <v>54</v>
      </c>
      <c r="H237" s="48" t="s">
        <v>54</v>
      </c>
    </row>
    <row r="238" spans="2:8" s="37" customFormat="1" ht="14.25" customHeight="1" x14ac:dyDescent="0.2">
      <c r="B238" s="54">
        <f t="shared" si="4"/>
        <v>44425</v>
      </c>
      <c r="C238" s="28" t="s">
        <v>53</v>
      </c>
      <c r="D238" s="31" t="s">
        <v>54</v>
      </c>
      <c r="E238" s="48" t="s">
        <v>54</v>
      </c>
      <c r="F238" s="48" t="s">
        <v>54</v>
      </c>
      <c r="G238" s="48" t="s">
        <v>54</v>
      </c>
      <c r="H238" s="48" t="s">
        <v>54</v>
      </c>
    </row>
    <row r="239" spans="2:8" s="37" customFormat="1" ht="14.25" customHeight="1" x14ac:dyDescent="0.2">
      <c r="B239" s="54">
        <f t="shared" si="4"/>
        <v>44426</v>
      </c>
      <c r="C239" s="28" t="s">
        <v>53</v>
      </c>
      <c r="D239" s="31" t="s">
        <v>54</v>
      </c>
      <c r="E239" s="48" t="s">
        <v>54</v>
      </c>
      <c r="F239" s="48" t="s">
        <v>54</v>
      </c>
      <c r="G239" s="48" t="s">
        <v>54</v>
      </c>
      <c r="H239" s="48" t="s">
        <v>54</v>
      </c>
    </row>
    <row r="240" spans="2:8" s="37" customFormat="1" ht="14.25" customHeight="1" x14ac:dyDescent="0.2">
      <c r="B240" s="54">
        <f t="shared" si="4"/>
        <v>44427</v>
      </c>
      <c r="C240" s="28" t="s">
        <v>53</v>
      </c>
      <c r="D240" s="31" t="s">
        <v>54</v>
      </c>
      <c r="E240" s="48" t="s">
        <v>54</v>
      </c>
      <c r="F240" s="48" t="s">
        <v>54</v>
      </c>
      <c r="G240" s="48" t="s">
        <v>54</v>
      </c>
      <c r="H240" s="48" t="s">
        <v>54</v>
      </c>
    </row>
    <row r="241" spans="2:8" s="37" customFormat="1" ht="14.25" customHeight="1" x14ac:dyDescent="0.2">
      <c r="B241" s="54">
        <f t="shared" si="4"/>
        <v>44428</v>
      </c>
      <c r="C241" s="28" t="s">
        <v>53</v>
      </c>
      <c r="D241" s="31" t="s">
        <v>54</v>
      </c>
      <c r="E241" s="48" t="s">
        <v>54</v>
      </c>
      <c r="F241" s="48" t="s">
        <v>54</v>
      </c>
      <c r="G241" s="48" t="s">
        <v>54</v>
      </c>
      <c r="H241" s="48" t="s">
        <v>54</v>
      </c>
    </row>
    <row r="242" spans="2:8" s="37" customFormat="1" ht="14.25" customHeight="1" x14ac:dyDescent="0.2">
      <c r="B242" s="54">
        <f t="shared" si="4"/>
        <v>44429</v>
      </c>
      <c r="C242" s="28" t="s">
        <v>53</v>
      </c>
      <c r="D242" s="31" t="s">
        <v>54</v>
      </c>
      <c r="E242" s="48" t="s">
        <v>54</v>
      </c>
      <c r="F242" s="48" t="s">
        <v>54</v>
      </c>
      <c r="G242" s="48" t="s">
        <v>54</v>
      </c>
      <c r="H242" s="48" t="s">
        <v>54</v>
      </c>
    </row>
    <row r="243" spans="2:8" s="37" customFormat="1" ht="14.25" customHeight="1" x14ac:dyDescent="0.2">
      <c r="B243" s="54">
        <f t="shared" si="4"/>
        <v>44430</v>
      </c>
      <c r="C243" s="28" t="s">
        <v>53</v>
      </c>
      <c r="D243" s="31" t="s">
        <v>54</v>
      </c>
      <c r="E243" s="48" t="s">
        <v>54</v>
      </c>
      <c r="F243" s="48" t="s">
        <v>54</v>
      </c>
      <c r="G243" s="48" t="s">
        <v>54</v>
      </c>
      <c r="H243" s="48" t="s">
        <v>54</v>
      </c>
    </row>
    <row r="244" spans="2:8" s="37" customFormat="1" ht="14.25" customHeight="1" x14ac:dyDescent="0.2">
      <c r="B244" s="54">
        <f t="shared" si="4"/>
        <v>44431</v>
      </c>
      <c r="C244" s="28" t="s">
        <v>53</v>
      </c>
      <c r="D244" s="31" t="s">
        <v>54</v>
      </c>
      <c r="E244" s="48" t="s">
        <v>54</v>
      </c>
      <c r="F244" s="48" t="s">
        <v>54</v>
      </c>
      <c r="G244" s="48" t="s">
        <v>54</v>
      </c>
      <c r="H244" s="48" t="s">
        <v>54</v>
      </c>
    </row>
    <row r="245" spans="2:8" s="37" customFormat="1" ht="14.25" customHeight="1" x14ac:dyDescent="0.2">
      <c r="B245" s="54">
        <f t="shared" si="4"/>
        <v>44432</v>
      </c>
      <c r="C245" s="28" t="s">
        <v>53</v>
      </c>
      <c r="D245" s="31" t="s">
        <v>54</v>
      </c>
      <c r="E245" s="48" t="s">
        <v>54</v>
      </c>
      <c r="F245" s="48" t="s">
        <v>54</v>
      </c>
      <c r="G245" s="48" t="s">
        <v>54</v>
      </c>
      <c r="H245" s="48" t="s">
        <v>54</v>
      </c>
    </row>
    <row r="246" spans="2:8" s="37" customFormat="1" ht="14.25" customHeight="1" x14ac:dyDescent="0.2">
      <c r="B246" s="54">
        <f t="shared" si="4"/>
        <v>44433</v>
      </c>
      <c r="C246" s="28" t="s">
        <v>53</v>
      </c>
      <c r="D246" s="31" t="s">
        <v>54</v>
      </c>
      <c r="E246" s="48" t="s">
        <v>54</v>
      </c>
      <c r="F246" s="48" t="s">
        <v>54</v>
      </c>
      <c r="G246" s="48" t="s">
        <v>54</v>
      </c>
      <c r="H246" s="48" t="s">
        <v>54</v>
      </c>
    </row>
    <row r="247" spans="2:8" s="37" customFormat="1" ht="14.25" customHeight="1" x14ac:dyDescent="0.2">
      <c r="B247" s="54">
        <f t="shared" si="4"/>
        <v>44434</v>
      </c>
      <c r="C247" s="28" t="s">
        <v>53</v>
      </c>
      <c r="D247" s="31" t="s">
        <v>54</v>
      </c>
      <c r="E247" s="48" t="s">
        <v>54</v>
      </c>
      <c r="F247" s="48" t="s">
        <v>54</v>
      </c>
      <c r="G247" s="48" t="s">
        <v>54</v>
      </c>
      <c r="H247" s="48" t="s">
        <v>54</v>
      </c>
    </row>
    <row r="248" spans="2:8" s="37" customFormat="1" ht="14.25" customHeight="1" x14ac:dyDescent="0.2">
      <c r="B248" s="54">
        <f t="shared" si="4"/>
        <v>44435</v>
      </c>
      <c r="C248" s="28" t="s">
        <v>53</v>
      </c>
      <c r="D248" s="31" t="s">
        <v>54</v>
      </c>
      <c r="E248" s="48" t="s">
        <v>54</v>
      </c>
      <c r="F248" s="48" t="s">
        <v>54</v>
      </c>
      <c r="G248" s="48" t="s">
        <v>54</v>
      </c>
      <c r="H248" s="48" t="s">
        <v>54</v>
      </c>
    </row>
    <row r="249" spans="2:8" s="37" customFormat="1" ht="14.25" customHeight="1" x14ac:dyDescent="0.2">
      <c r="B249" s="54">
        <f t="shared" si="4"/>
        <v>44436</v>
      </c>
      <c r="C249" s="28" t="s">
        <v>53</v>
      </c>
      <c r="D249" s="31" t="s">
        <v>54</v>
      </c>
      <c r="E249" s="48" t="s">
        <v>54</v>
      </c>
      <c r="F249" s="48" t="s">
        <v>54</v>
      </c>
      <c r="G249" s="48" t="s">
        <v>54</v>
      </c>
      <c r="H249" s="48" t="s">
        <v>54</v>
      </c>
    </row>
    <row r="250" spans="2:8" s="37" customFormat="1" ht="14.25" customHeight="1" x14ac:dyDescent="0.2">
      <c r="B250" s="54">
        <f t="shared" si="4"/>
        <v>44437</v>
      </c>
      <c r="C250" s="28" t="s">
        <v>53</v>
      </c>
      <c r="D250" s="31" t="s">
        <v>54</v>
      </c>
      <c r="E250" s="48" t="s">
        <v>54</v>
      </c>
      <c r="F250" s="48" t="s">
        <v>54</v>
      </c>
      <c r="G250" s="48" t="s">
        <v>54</v>
      </c>
      <c r="H250" s="48" t="s">
        <v>54</v>
      </c>
    </row>
    <row r="251" spans="2:8" s="37" customFormat="1" ht="14.25" customHeight="1" x14ac:dyDescent="0.2">
      <c r="B251" s="54">
        <f t="shared" si="4"/>
        <v>44438</v>
      </c>
      <c r="C251" s="28" t="s">
        <v>53</v>
      </c>
      <c r="D251" s="31" t="s">
        <v>54</v>
      </c>
      <c r="E251" s="48" t="s">
        <v>54</v>
      </c>
      <c r="F251" s="48" t="s">
        <v>54</v>
      </c>
      <c r="G251" s="48" t="s">
        <v>54</v>
      </c>
      <c r="H251" s="48" t="s">
        <v>54</v>
      </c>
    </row>
    <row r="252" spans="2:8" s="37" customFormat="1" ht="14.25" customHeight="1" x14ac:dyDescent="0.2">
      <c r="B252" s="54">
        <f t="shared" si="4"/>
        <v>44439</v>
      </c>
      <c r="C252" s="28" t="s">
        <v>53</v>
      </c>
      <c r="D252" s="31" t="s">
        <v>54</v>
      </c>
      <c r="E252" s="48" t="s">
        <v>54</v>
      </c>
      <c r="F252" s="48" t="s">
        <v>54</v>
      </c>
      <c r="G252" s="48" t="s">
        <v>54</v>
      </c>
      <c r="H252" s="48" t="s">
        <v>54</v>
      </c>
    </row>
    <row r="253" spans="2:8" s="37" customFormat="1" ht="14.25" customHeight="1" x14ac:dyDescent="0.2">
      <c r="B253" s="54">
        <f t="shared" si="4"/>
        <v>44440</v>
      </c>
      <c r="C253" s="28" t="s">
        <v>53</v>
      </c>
      <c r="D253" s="31" t="s">
        <v>54</v>
      </c>
      <c r="E253" s="48" t="s">
        <v>54</v>
      </c>
      <c r="F253" s="48" t="s">
        <v>54</v>
      </c>
      <c r="G253" s="48" t="s">
        <v>54</v>
      </c>
      <c r="H253" s="48" t="s">
        <v>54</v>
      </c>
    </row>
    <row r="254" spans="2:8" s="37" customFormat="1" ht="14.25" customHeight="1" x14ac:dyDescent="0.2">
      <c r="B254" s="54">
        <f t="shared" ref="B254:B317" si="5">+B253+1</f>
        <v>44441</v>
      </c>
      <c r="C254" s="28" t="s">
        <v>53</v>
      </c>
      <c r="D254" s="31" t="s">
        <v>54</v>
      </c>
      <c r="E254" s="48" t="s">
        <v>54</v>
      </c>
      <c r="F254" s="48" t="s">
        <v>54</v>
      </c>
      <c r="G254" s="48" t="s">
        <v>54</v>
      </c>
      <c r="H254" s="48" t="s">
        <v>54</v>
      </c>
    </row>
    <row r="255" spans="2:8" s="37" customFormat="1" ht="14.25" customHeight="1" x14ac:dyDescent="0.2">
      <c r="B255" s="54">
        <f t="shared" si="5"/>
        <v>44442</v>
      </c>
      <c r="C255" s="28" t="s">
        <v>53</v>
      </c>
      <c r="D255" s="31" t="s">
        <v>54</v>
      </c>
      <c r="E255" s="48" t="s">
        <v>54</v>
      </c>
      <c r="F255" s="48" t="s">
        <v>54</v>
      </c>
      <c r="G255" s="48" t="s">
        <v>54</v>
      </c>
      <c r="H255" s="48" t="s">
        <v>54</v>
      </c>
    </row>
    <row r="256" spans="2:8" s="37" customFormat="1" ht="14.25" customHeight="1" x14ac:dyDescent="0.2">
      <c r="B256" s="54">
        <f t="shared" si="5"/>
        <v>44443</v>
      </c>
      <c r="C256" s="28" t="s">
        <v>53</v>
      </c>
      <c r="D256" s="31" t="s">
        <v>54</v>
      </c>
      <c r="E256" s="48" t="s">
        <v>54</v>
      </c>
      <c r="F256" s="48" t="s">
        <v>54</v>
      </c>
      <c r="G256" s="48" t="s">
        <v>54</v>
      </c>
      <c r="H256" s="48" t="s">
        <v>54</v>
      </c>
    </row>
    <row r="257" spans="2:8" s="37" customFormat="1" ht="14.25" customHeight="1" x14ac:dyDescent="0.2">
      <c r="B257" s="54">
        <f t="shared" si="5"/>
        <v>44444</v>
      </c>
      <c r="C257" s="28" t="s">
        <v>53</v>
      </c>
      <c r="D257" s="31" t="s">
        <v>54</v>
      </c>
      <c r="E257" s="48" t="s">
        <v>54</v>
      </c>
      <c r="F257" s="48" t="s">
        <v>54</v>
      </c>
      <c r="G257" s="48" t="s">
        <v>54</v>
      </c>
      <c r="H257" s="48" t="s">
        <v>54</v>
      </c>
    </row>
    <row r="258" spans="2:8" s="37" customFormat="1" ht="14.25" customHeight="1" x14ac:dyDescent="0.2">
      <c r="B258" s="54">
        <f t="shared" si="5"/>
        <v>44445</v>
      </c>
      <c r="C258" s="28" t="s">
        <v>53</v>
      </c>
      <c r="D258" s="31" t="s">
        <v>54</v>
      </c>
      <c r="E258" s="48" t="s">
        <v>54</v>
      </c>
      <c r="F258" s="48" t="s">
        <v>54</v>
      </c>
      <c r="G258" s="48" t="s">
        <v>54</v>
      </c>
      <c r="H258" s="48" t="s">
        <v>54</v>
      </c>
    </row>
    <row r="259" spans="2:8" s="37" customFormat="1" ht="55.5" customHeight="1" x14ac:dyDescent="0.2">
      <c r="B259" s="54">
        <f t="shared" si="5"/>
        <v>44446</v>
      </c>
      <c r="C259" s="28" t="s">
        <v>55</v>
      </c>
      <c r="D259" s="51">
        <v>3880</v>
      </c>
      <c r="E259" s="52">
        <v>208385.4</v>
      </c>
      <c r="F259" s="52">
        <v>53.707577319587628</v>
      </c>
      <c r="G259" s="52">
        <v>53.3</v>
      </c>
      <c r="H259" s="52">
        <v>53.75</v>
      </c>
    </row>
    <row r="260" spans="2:8" s="37" customFormat="1" ht="55.5" customHeight="1" x14ac:dyDescent="0.2">
      <c r="B260" s="54">
        <f t="shared" si="5"/>
        <v>44447</v>
      </c>
      <c r="C260" s="28" t="s">
        <v>55</v>
      </c>
      <c r="D260" s="51">
        <v>2494</v>
      </c>
      <c r="E260" s="52">
        <v>140855.44</v>
      </c>
      <c r="F260" s="52">
        <v>56.477722534081799</v>
      </c>
      <c r="G260" s="52">
        <v>55.64</v>
      </c>
      <c r="H260" s="52">
        <v>57</v>
      </c>
    </row>
    <row r="261" spans="2:8" s="37" customFormat="1" ht="55.5" customHeight="1" x14ac:dyDescent="0.2">
      <c r="B261" s="54">
        <f t="shared" si="5"/>
        <v>44448</v>
      </c>
      <c r="C261" s="28" t="s">
        <v>55</v>
      </c>
      <c r="D261" s="51">
        <v>3880</v>
      </c>
      <c r="E261" s="52">
        <v>227518.25</v>
      </c>
      <c r="F261" s="52">
        <v>58.638724226804122</v>
      </c>
      <c r="G261" s="52">
        <v>57.5</v>
      </c>
      <c r="H261" s="52">
        <v>59.17</v>
      </c>
    </row>
    <row r="262" spans="2:8" s="37" customFormat="1" ht="55.5" customHeight="1" x14ac:dyDescent="0.2">
      <c r="B262" s="54">
        <f t="shared" si="5"/>
        <v>44449</v>
      </c>
      <c r="C262" s="28" t="s">
        <v>55</v>
      </c>
      <c r="D262" s="51">
        <v>3635</v>
      </c>
      <c r="E262" s="52">
        <v>210926</v>
      </c>
      <c r="F262" s="52">
        <v>58.026409903713891</v>
      </c>
      <c r="G262" s="52">
        <v>58</v>
      </c>
      <c r="H262" s="52">
        <v>58.15</v>
      </c>
    </row>
    <row r="263" spans="2:8" s="37" customFormat="1" ht="14.25" customHeight="1" x14ac:dyDescent="0.2">
      <c r="B263" s="54">
        <f t="shared" si="5"/>
        <v>44450</v>
      </c>
      <c r="C263" s="28" t="s">
        <v>53</v>
      </c>
      <c r="D263" s="31" t="s">
        <v>54</v>
      </c>
      <c r="E263" s="48" t="s">
        <v>54</v>
      </c>
      <c r="F263" s="48" t="s">
        <v>54</v>
      </c>
      <c r="G263" s="48" t="s">
        <v>54</v>
      </c>
      <c r="H263" s="48" t="s">
        <v>54</v>
      </c>
    </row>
    <row r="264" spans="2:8" s="37" customFormat="1" ht="14.25" customHeight="1" x14ac:dyDescent="0.2">
      <c r="B264" s="54">
        <f t="shared" si="5"/>
        <v>44451</v>
      </c>
      <c r="C264" s="28" t="s">
        <v>53</v>
      </c>
      <c r="D264" s="31" t="s">
        <v>54</v>
      </c>
      <c r="E264" s="48" t="s">
        <v>54</v>
      </c>
      <c r="F264" s="48" t="s">
        <v>54</v>
      </c>
      <c r="G264" s="48" t="s">
        <v>54</v>
      </c>
      <c r="H264" s="48" t="s">
        <v>54</v>
      </c>
    </row>
    <row r="265" spans="2:8" s="37" customFormat="1" ht="14.25" customHeight="1" x14ac:dyDescent="0.2">
      <c r="B265" s="54">
        <f t="shared" si="5"/>
        <v>44452</v>
      </c>
      <c r="C265" s="28" t="s">
        <v>53</v>
      </c>
      <c r="D265" s="31" t="s">
        <v>54</v>
      </c>
      <c r="E265" s="48" t="s">
        <v>54</v>
      </c>
      <c r="F265" s="48" t="s">
        <v>54</v>
      </c>
      <c r="G265" s="48" t="s">
        <v>54</v>
      </c>
      <c r="H265" s="48" t="s">
        <v>54</v>
      </c>
    </row>
    <row r="266" spans="2:8" s="37" customFormat="1" ht="14.25" customHeight="1" x14ac:dyDescent="0.2">
      <c r="B266" s="54">
        <f t="shared" si="5"/>
        <v>44453</v>
      </c>
      <c r="C266" s="28" t="s">
        <v>53</v>
      </c>
      <c r="D266" s="31" t="s">
        <v>54</v>
      </c>
      <c r="E266" s="48" t="s">
        <v>54</v>
      </c>
      <c r="F266" s="48" t="s">
        <v>54</v>
      </c>
      <c r="G266" s="48" t="s">
        <v>54</v>
      </c>
      <c r="H266" s="48" t="s">
        <v>54</v>
      </c>
    </row>
    <row r="267" spans="2:8" s="37" customFormat="1" ht="14.25" customHeight="1" x14ac:dyDescent="0.2">
      <c r="B267" s="54">
        <f t="shared" si="5"/>
        <v>44454</v>
      </c>
      <c r="C267" s="28" t="s">
        <v>53</v>
      </c>
      <c r="D267" s="31" t="s">
        <v>54</v>
      </c>
      <c r="E267" s="48" t="s">
        <v>54</v>
      </c>
      <c r="F267" s="48" t="s">
        <v>54</v>
      </c>
      <c r="G267" s="48" t="s">
        <v>54</v>
      </c>
      <c r="H267" s="48" t="s">
        <v>54</v>
      </c>
    </row>
    <row r="268" spans="2:8" s="37" customFormat="1" ht="14.25" customHeight="1" x14ac:dyDescent="0.2">
      <c r="B268" s="54">
        <f t="shared" si="5"/>
        <v>44455</v>
      </c>
      <c r="C268" s="28" t="s">
        <v>53</v>
      </c>
      <c r="D268" s="31" t="s">
        <v>54</v>
      </c>
      <c r="E268" s="48" t="s">
        <v>54</v>
      </c>
      <c r="F268" s="48" t="s">
        <v>54</v>
      </c>
      <c r="G268" s="48" t="s">
        <v>54</v>
      </c>
      <c r="H268" s="48" t="s">
        <v>54</v>
      </c>
    </row>
    <row r="269" spans="2:8" s="37" customFormat="1" ht="14.25" customHeight="1" x14ac:dyDescent="0.2">
      <c r="B269" s="54">
        <f t="shared" si="5"/>
        <v>44456</v>
      </c>
      <c r="C269" s="28" t="s">
        <v>53</v>
      </c>
      <c r="D269" s="31" t="s">
        <v>54</v>
      </c>
      <c r="E269" s="48" t="s">
        <v>54</v>
      </c>
      <c r="F269" s="48" t="s">
        <v>54</v>
      </c>
      <c r="G269" s="48" t="s">
        <v>54</v>
      </c>
      <c r="H269" s="48" t="s">
        <v>54</v>
      </c>
    </row>
    <row r="270" spans="2:8" s="37" customFormat="1" ht="14.25" customHeight="1" x14ac:dyDescent="0.2">
      <c r="B270" s="54">
        <f t="shared" si="5"/>
        <v>44457</v>
      </c>
      <c r="C270" s="28" t="s">
        <v>53</v>
      </c>
      <c r="D270" s="31" t="s">
        <v>54</v>
      </c>
      <c r="E270" s="48" t="s">
        <v>54</v>
      </c>
      <c r="F270" s="48" t="s">
        <v>54</v>
      </c>
      <c r="G270" s="48" t="s">
        <v>54</v>
      </c>
      <c r="H270" s="48" t="s">
        <v>54</v>
      </c>
    </row>
    <row r="271" spans="2:8" s="37" customFormat="1" ht="14.25" customHeight="1" x14ac:dyDescent="0.2">
      <c r="B271" s="54">
        <f t="shared" si="5"/>
        <v>44458</v>
      </c>
      <c r="C271" s="28" t="s">
        <v>53</v>
      </c>
      <c r="D271" s="31" t="s">
        <v>54</v>
      </c>
      <c r="E271" s="48" t="s">
        <v>54</v>
      </c>
      <c r="F271" s="48" t="s">
        <v>54</v>
      </c>
      <c r="G271" s="48" t="s">
        <v>54</v>
      </c>
      <c r="H271" s="48" t="s">
        <v>54</v>
      </c>
    </row>
    <row r="272" spans="2:8" s="37" customFormat="1" ht="14.25" customHeight="1" x14ac:dyDescent="0.2">
      <c r="B272" s="54">
        <f t="shared" si="5"/>
        <v>44459</v>
      </c>
      <c r="C272" s="28" t="s">
        <v>53</v>
      </c>
      <c r="D272" s="31" t="s">
        <v>54</v>
      </c>
      <c r="E272" s="48" t="s">
        <v>54</v>
      </c>
      <c r="F272" s="48" t="s">
        <v>54</v>
      </c>
      <c r="G272" s="48" t="s">
        <v>54</v>
      </c>
      <c r="H272" s="48" t="s">
        <v>54</v>
      </c>
    </row>
    <row r="273" spans="2:8" s="37" customFormat="1" ht="14.25" customHeight="1" x14ac:dyDescent="0.2">
      <c r="B273" s="54">
        <f t="shared" si="5"/>
        <v>44460</v>
      </c>
      <c r="C273" s="28" t="s">
        <v>53</v>
      </c>
      <c r="D273" s="31" t="s">
        <v>54</v>
      </c>
      <c r="E273" s="48" t="s">
        <v>54</v>
      </c>
      <c r="F273" s="48" t="s">
        <v>54</v>
      </c>
      <c r="G273" s="48" t="s">
        <v>54</v>
      </c>
      <c r="H273" s="48" t="s">
        <v>54</v>
      </c>
    </row>
    <row r="274" spans="2:8" s="37" customFormat="1" ht="14.25" customHeight="1" x14ac:dyDescent="0.2">
      <c r="B274" s="54">
        <f t="shared" si="5"/>
        <v>44461</v>
      </c>
      <c r="C274" s="28" t="s">
        <v>53</v>
      </c>
      <c r="D274" s="31" t="s">
        <v>54</v>
      </c>
      <c r="E274" s="48" t="s">
        <v>54</v>
      </c>
      <c r="F274" s="48" t="s">
        <v>54</v>
      </c>
      <c r="G274" s="48" t="s">
        <v>54</v>
      </c>
      <c r="H274" s="48" t="s">
        <v>54</v>
      </c>
    </row>
    <row r="275" spans="2:8" s="37" customFormat="1" ht="14.25" customHeight="1" x14ac:dyDescent="0.2">
      <c r="B275" s="54">
        <f t="shared" si="5"/>
        <v>44462</v>
      </c>
      <c r="C275" s="28" t="s">
        <v>53</v>
      </c>
      <c r="D275" s="31" t="s">
        <v>54</v>
      </c>
      <c r="E275" s="48" t="s">
        <v>54</v>
      </c>
      <c r="F275" s="48" t="s">
        <v>54</v>
      </c>
      <c r="G275" s="48" t="s">
        <v>54</v>
      </c>
      <c r="H275" s="48" t="s">
        <v>54</v>
      </c>
    </row>
    <row r="276" spans="2:8" s="37" customFormat="1" ht="14.25" customHeight="1" x14ac:dyDescent="0.2">
      <c r="B276" s="54">
        <f t="shared" si="5"/>
        <v>44463</v>
      </c>
      <c r="C276" s="28" t="s">
        <v>53</v>
      </c>
      <c r="D276" s="31" t="s">
        <v>54</v>
      </c>
      <c r="E276" s="48" t="s">
        <v>54</v>
      </c>
      <c r="F276" s="48" t="s">
        <v>54</v>
      </c>
      <c r="G276" s="48" t="s">
        <v>54</v>
      </c>
      <c r="H276" s="48" t="s">
        <v>54</v>
      </c>
    </row>
    <row r="277" spans="2:8" s="37" customFormat="1" ht="14.25" customHeight="1" x14ac:dyDescent="0.2">
      <c r="B277" s="54">
        <f t="shared" si="5"/>
        <v>44464</v>
      </c>
      <c r="C277" s="28" t="s">
        <v>53</v>
      </c>
      <c r="D277" s="31" t="s">
        <v>54</v>
      </c>
      <c r="E277" s="48" t="s">
        <v>54</v>
      </c>
      <c r="F277" s="48" t="s">
        <v>54</v>
      </c>
      <c r="G277" s="48" t="s">
        <v>54</v>
      </c>
      <c r="H277" s="48" t="s">
        <v>54</v>
      </c>
    </row>
    <row r="278" spans="2:8" s="37" customFormat="1" ht="14.25" customHeight="1" x14ac:dyDescent="0.2">
      <c r="B278" s="54">
        <f t="shared" si="5"/>
        <v>44465</v>
      </c>
      <c r="C278" s="28" t="s">
        <v>53</v>
      </c>
      <c r="D278" s="31" t="s">
        <v>54</v>
      </c>
      <c r="E278" s="48" t="s">
        <v>54</v>
      </c>
      <c r="F278" s="48" t="s">
        <v>54</v>
      </c>
      <c r="G278" s="48" t="s">
        <v>54</v>
      </c>
      <c r="H278" s="48" t="s">
        <v>54</v>
      </c>
    </row>
    <row r="279" spans="2:8" s="37" customFormat="1" ht="14.25" customHeight="1" x14ac:dyDescent="0.2">
      <c r="B279" s="54">
        <f t="shared" si="5"/>
        <v>44466</v>
      </c>
      <c r="C279" s="28" t="s">
        <v>53</v>
      </c>
      <c r="D279" s="31" t="s">
        <v>54</v>
      </c>
      <c r="E279" s="48" t="s">
        <v>54</v>
      </c>
      <c r="F279" s="48" t="s">
        <v>54</v>
      </c>
      <c r="G279" s="48" t="s">
        <v>54</v>
      </c>
      <c r="H279" s="48" t="s">
        <v>54</v>
      </c>
    </row>
    <row r="280" spans="2:8" s="37" customFormat="1" ht="14.25" customHeight="1" x14ac:dyDescent="0.2">
      <c r="B280" s="54">
        <f t="shared" si="5"/>
        <v>44467</v>
      </c>
      <c r="C280" s="28" t="s">
        <v>53</v>
      </c>
      <c r="D280" s="31" t="s">
        <v>54</v>
      </c>
      <c r="E280" s="48" t="s">
        <v>54</v>
      </c>
      <c r="F280" s="48" t="s">
        <v>54</v>
      </c>
      <c r="G280" s="48" t="s">
        <v>54</v>
      </c>
      <c r="H280" s="48" t="s">
        <v>54</v>
      </c>
    </row>
    <row r="281" spans="2:8" s="37" customFormat="1" ht="14.25" customHeight="1" x14ac:dyDescent="0.2">
      <c r="B281" s="54">
        <f t="shared" si="5"/>
        <v>44468</v>
      </c>
      <c r="C281" s="28" t="s">
        <v>53</v>
      </c>
      <c r="D281" s="31" t="s">
        <v>54</v>
      </c>
      <c r="E281" s="48" t="s">
        <v>54</v>
      </c>
      <c r="F281" s="48" t="s">
        <v>54</v>
      </c>
      <c r="G281" s="48" t="s">
        <v>54</v>
      </c>
      <c r="H281" s="48" t="s">
        <v>54</v>
      </c>
    </row>
    <row r="282" spans="2:8" s="37" customFormat="1" ht="14.25" customHeight="1" x14ac:dyDescent="0.2">
      <c r="B282" s="54">
        <f t="shared" si="5"/>
        <v>44469</v>
      </c>
      <c r="C282" s="28" t="s">
        <v>53</v>
      </c>
      <c r="D282" s="31" t="s">
        <v>54</v>
      </c>
      <c r="E282" s="48" t="s">
        <v>54</v>
      </c>
      <c r="F282" s="48" t="s">
        <v>54</v>
      </c>
      <c r="G282" s="48" t="s">
        <v>54</v>
      </c>
      <c r="H282" s="48" t="s">
        <v>54</v>
      </c>
    </row>
    <row r="283" spans="2:8" s="37" customFormat="1" ht="14.25" customHeight="1" x14ac:dyDescent="0.2">
      <c r="B283" s="54">
        <f t="shared" si="5"/>
        <v>44470</v>
      </c>
      <c r="C283" s="28" t="s">
        <v>53</v>
      </c>
      <c r="D283" s="31" t="s">
        <v>54</v>
      </c>
      <c r="E283" s="48" t="s">
        <v>54</v>
      </c>
      <c r="F283" s="48" t="s">
        <v>54</v>
      </c>
      <c r="G283" s="48" t="s">
        <v>54</v>
      </c>
      <c r="H283" s="48" t="s">
        <v>54</v>
      </c>
    </row>
    <row r="284" spans="2:8" s="37" customFormat="1" ht="55.5" customHeight="1" x14ac:dyDescent="0.2">
      <c r="B284" s="54">
        <f t="shared" si="5"/>
        <v>44471</v>
      </c>
      <c r="C284" s="28" t="s">
        <v>57</v>
      </c>
      <c r="D284" s="51">
        <v>-68</v>
      </c>
      <c r="E284" s="52">
        <v>-5780</v>
      </c>
      <c r="F284" s="52">
        <v>85</v>
      </c>
      <c r="G284" s="52">
        <v>85</v>
      </c>
      <c r="H284" s="52">
        <v>85</v>
      </c>
    </row>
    <row r="285" spans="2:8" s="37" customFormat="1" ht="14.25" customHeight="1" x14ac:dyDescent="0.2">
      <c r="B285" s="54">
        <f t="shared" si="5"/>
        <v>44472</v>
      </c>
      <c r="C285" s="28" t="s">
        <v>53</v>
      </c>
      <c r="D285" s="31" t="s">
        <v>54</v>
      </c>
      <c r="E285" s="48" t="s">
        <v>54</v>
      </c>
      <c r="F285" s="48" t="s">
        <v>54</v>
      </c>
      <c r="G285" s="48" t="s">
        <v>54</v>
      </c>
      <c r="H285" s="48" t="s">
        <v>54</v>
      </c>
    </row>
    <row r="286" spans="2:8" s="37" customFormat="1" ht="55.5" customHeight="1" x14ac:dyDescent="0.2">
      <c r="B286" s="54">
        <f t="shared" si="5"/>
        <v>44473</v>
      </c>
      <c r="C286" s="28" t="s">
        <v>55</v>
      </c>
      <c r="D286" s="51">
        <v>5</v>
      </c>
      <c r="E286" s="52">
        <v>465</v>
      </c>
      <c r="F286" s="52">
        <v>93</v>
      </c>
      <c r="G286" s="52">
        <v>93</v>
      </c>
      <c r="H286" s="52">
        <v>93</v>
      </c>
    </row>
    <row r="287" spans="2:8" s="37" customFormat="1" ht="14.25" customHeight="1" x14ac:dyDescent="0.2">
      <c r="B287" s="54">
        <f t="shared" si="5"/>
        <v>44474</v>
      </c>
      <c r="C287" s="28" t="s">
        <v>53</v>
      </c>
      <c r="D287" s="31" t="s">
        <v>54</v>
      </c>
      <c r="E287" s="48" t="s">
        <v>54</v>
      </c>
      <c r="F287" s="48" t="s">
        <v>54</v>
      </c>
      <c r="G287" s="48" t="s">
        <v>54</v>
      </c>
      <c r="H287" s="48" t="s">
        <v>54</v>
      </c>
    </row>
    <row r="288" spans="2:8" s="37" customFormat="1" ht="55.5" customHeight="1" x14ac:dyDescent="0.2">
      <c r="B288" s="54">
        <f t="shared" si="5"/>
        <v>44475</v>
      </c>
      <c r="C288" s="28" t="s">
        <v>55</v>
      </c>
      <c r="D288" s="51">
        <v>54</v>
      </c>
      <c r="E288" s="52">
        <v>8045.46</v>
      </c>
      <c r="F288" s="52">
        <v>148.99</v>
      </c>
      <c r="G288" s="52">
        <v>148.99</v>
      </c>
      <c r="H288" s="52">
        <v>148.99</v>
      </c>
    </row>
    <row r="289" spans="2:8" s="37" customFormat="1" ht="14.25" customHeight="1" x14ac:dyDescent="0.2">
      <c r="B289" s="54">
        <f t="shared" si="5"/>
        <v>44476</v>
      </c>
      <c r="C289" s="28" t="s">
        <v>53</v>
      </c>
      <c r="D289" s="31" t="s">
        <v>54</v>
      </c>
      <c r="E289" s="48" t="s">
        <v>54</v>
      </c>
      <c r="F289" s="48" t="s">
        <v>54</v>
      </c>
      <c r="G289" s="48" t="s">
        <v>54</v>
      </c>
      <c r="H289" s="48" t="s">
        <v>54</v>
      </c>
    </row>
    <row r="290" spans="2:8" s="37" customFormat="1" ht="55.5" customHeight="1" x14ac:dyDescent="0.2">
      <c r="B290" s="54">
        <f t="shared" si="5"/>
        <v>44477</v>
      </c>
      <c r="C290" s="28" t="s">
        <v>55</v>
      </c>
      <c r="D290" s="51">
        <v>67</v>
      </c>
      <c r="E290" s="52">
        <v>6231</v>
      </c>
      <c r="F290" s="52">
        <v>93</v>
      </c>
      <c r="G290" s="52">
        <v>93</v>
      </c>
      <c r="H290" s="52">
        <v>93</v>
      </c>
    </row>
    <row r="291" spans="2:8" s="37" customFormat="1" ht="14.25" customHeight="1" x14ac:dyDescent="0.2">
      <c r="B291" s="54">
        <f t="shared" si="5"/>
        <v>44478</v>
      </c>
      <c r="C291" s="28" t="s">
        <v>53</v>
      </c>
      <c r="D291" s="31" t="s">
        <v>54</v>
      </c>
      <c r="E291" s="48" t="s">
        <v>54</v>
      </c>
      <c r="F291" s="48" t="s">
        <v>54</v>
      </c>
      <c r="G291" s="48" t="s">
        <v>54</v>
      </c>
      <c r="H291" s="48" t="s">
        <v>54</v>
      </c>
    </row>
    <row r="292" spans="2:8" s="37" customFormat="1" ht="14.25" customHeight="1" x14ac:dyDescent="0.2">
      <c r="B292" s="54">
        <f t="shared" si="5"/>
        <v>44479</v>
      </c>
      <c r="C292" s="28" t="s">
        <v>53</v>
      </c>
      <c r="D292" s="31" t="s">
        <v>54</v>
      </c>
      <c r="E292" s="48" t="s">
        <v>54</v>
      </c>
      <c r="F292" s="48" t="s">
        <v>54</v>
      </c>
      <c r="G292" s="48" t="s">
        <v>54</v>
      </c>
      <c r="H292" s="48" t="s">
        <v>54</v>
      </c>
    </row>
    <row r="293" spans="2:8" s="37" customFormat="1" ht="55.5" customHeight="1" x14ac:dyDescent="0.2">
      <c r="B293" s="54">
        <f t="shared" si="5"/>
        <v>44480</v>
      </c>
      <c r="C293" s="28" t="s">
        <v>55</v>
      </c>
      <c r="D293" s="51">
        <v>42</v>
      </c>
      <c r="E293" s="52">
        <v>3714.9</v>
      </c>
      <c r="F293" s="52">
        <v>88.45</v>
      </c>
      <c r="G293" s="52">
        <v>88.45</v>
      </c>
      <c r="H293" s="52">
        <v>88.45</v>
      </c>
    </row>
    <row r="294" spans="2:8" s="37" customFormat="1" ht="14.25" customHeight="1" x14ac:dyDescent="0.2">
      <c r="B294" s="54">
        <f t="shared" si="5"/>
        <v>44481</v>
      </c>
      <c r="C294" s="28" t="s">
        <v>53</v>
      </c>
      <c r="D294" s="31" t="s">
        <v>54</v>
      </c>
      <c r="E294" s="48" t="s">
        <v>54</v>
      </c>
      <c r="F294" s="48" t="s">
        <v>54</v>
      </c>
      <c r="G294" s="48" t="s">
        <v>54</v>
      </c>
      <c r="H294" s="48" t="s">
        <v>54</v>
      </c>
    </row>
    <row r="295" spans="2:8" s="37" customFormat="1" ht="55.5" customHeight="1" x14ac:dyDescent="0.2">
      <c r="B295" s="54">
        <f t="shared" si="5"/>
        <v>44482</v>
      </c>
      <c r="C295" s="28" t="s">
        <v>55</v>
      </c>
      <c r="D295" s="51">
        <v>37</v>
      </c>
      <c r="E295" s="52">
        <v>3404</v>
      </c>
      <c r="F295" s="52">
        <v>92</v>
      </c>
      <c r="G295" s="52">
        <v>92</v>
      </c>
      <c r="H295" s="52">
        <v>92</v>
      </c>
    </row>
    <row r="296" spans="2:8" s="37" customFormat="1" ht="14.25" customHeight="1" x14ac:dyDescent="0.2">
      <c r="B296" s="54">
        <f t="shared" si="5"/>
        <v>44483</v>
      </c>
      <c r="C296" s="28" t="s">
        <v>53</v>
      </c>
      <c r="D296" s="31" t="s">
        <v>54</v>
      </c>
      <c r="E296" s="48" t="s">
        <v>54</v>
      </c>
      <c r="F296" s="48" t="s">
        <v>54</v>
      </c>
      <c r="G296" s="48" t="s">
        <v>54</v>
      </c>
      <c r="H296" s="48" t="s">
        <v>54</v>
      </c>
    </row>
    <row r="297" spans="2:8" s="37" customFormat="1" ht="55.5" customHeight="1" x14ac:dyDescent="0.2">
      <c r="B297" s="54">
        <f t="shared" si="5"/>
        <v>44484</v>
      </c>
      <c r="C297" s="28" t="s">
        <v>55</v>
      </c>
      <c r="D297" s="51">
        <v>38</v>
      </c>
      <c r="E297" s="52">
        <v>3572</v>
      </c>
      <c r="F297" s="52">
        <v>94</v>
      </c>
      <c r="G297" s="52">
        <v>94</v>
      </c>
      <c r="H297" s="52">
        <v>94</v>
      </c>
    </row>
    <row r="298" spans="2:8" s="37" customFormat="1" ht="14.25" customHeight="1" x14ac:dyDescent="0.2">
      <c r="B298" s="54">
        <f t="shared" si="5"/>
        <v>44485</v>
      </c>
      <c r="C298" s="28" t="s">
        <v>53</v>
      </c>
      <c r="D298" s="31" t="s">
        <v>54</v>
      </c>
      <c r="E298" s="48" t="s">
        <v>54</v>
      </c>
      <c r="F298" s="48" t="s">
        <v>54</v>
      </c>
      <c r="G298" s="48" t="s">
        <v>54</v>
      </c>
      <c r="H298" s="48" t="s">
        <v>54</v>
      </c>
    </row>
    <row r="299" spans="2:8" s="37" customFormat="1" ht="14.25" customHeight="1" x14ac:dyDescent="0.2">
      <c r="B299" s="54">
        <f t="shared" si="5"/>
        <v>44486</v>
      </c>
      <c r="C299" s="28" t="s">
        <v>53</v>
      </c>
      <c r="D299" s="31" t="s">
        <v>54</v>
      </c>
      <c r="E299" s="48" t="s">
        <v>54</v>
      </c>
      <c r="F299" s="48" t="s">
        <v>54</v>
      </c>
      <c r="G299" s="48" t="s">
        <v>54</v>
      </c>
      <c r="H299" s="48" t="s">
        <v>54</v>
      </c>
    </row>
    <row r="300" spans="2:8" s="37" customFormat="1" ht="55.5" customHeight="1" x14ac:dyDescent="0.2">
      <c r="B300" s="54">
        <f t="shared" si="5"/>
        <v>44487</v>
      </c>
      <c r="C300" s="28" t="s">
        <v>55</v>
      </c>
      <c r="D300" s="51">
        <v>78</v>
      </c>
      <c r="E300" s="52">
        <v>6942</v>
      </c>
      <c r="F300" s="52">
        <v>89</v>
      </c>
      <c r="G300" s="52">
        <v>89</v>
      </c>
      <c r="H300" s="52">
        <v>89</v>
      </c>
    </row>
    <row r="301" spans="2:8" s="37" customFormat="1" ht="14.25" customHeight="1" x14ac:dyDescent="0.2">
      <c r="B301" s="54">
        <f t="shared" si="5"/>
        <v>44488</v>
      </c>
      <c r="C301" s="28" t="s">
        <v>53</v>
      </c>
      <c r="D301" s="31" t="s">
        <v>54</v>
      </c>
      <c r="E301" s="48" t="s">
        <v>54</v>
      </c>
      <c r="F301" s="48" t="s">
        <v>54</v>
      </c>
      <c r="G301" s="48" t="s">
        <v>54</v>
      </c>
      <c r="H301" s="48" t="s">
        <v>54</v>
      </c>
    </row>
    <row r="302" spans="2:8" s="37" customFormat="1" ht="55.5" customHeight="1" x14ac:dyDescent="0.2">
      <c r="B302" s="54">
        <f t="shared" si="5"/>
        <v>44489</v>
      </c>
      <c r="C302" s="28" t="s">
        <v>55</v>
      </c>
      <c r="D302" s="51">
        <v>33</v>
      </c>
      <c r="E302" s="52">
        <v>2937</v>
      </c>
      <c r="F302" s="52">
        <v>89</v>
      </c>
      <c r="G302" s="52">
        <v>89</v>
      </c>
      <c r="H302" s="52">
        <v>89</v>
      </c>
    </row>
    <row r="303" spans="2:8" s="37" customFormat="1" ht="14.25" customHeight="1" x14ac:dyDescent="0.2">
      <c r="B303" s="54">
        <f t="shared" si="5"/>
        <v>44490</v>
      </c>
      <c r="C303" s="28" t="s">
        <v>53</v>
      </c>
      <c r="D303" s="31" t="s">
        <v>54</v>
      </c>
      <c r="E303" s="48" t="s">
        <v>54</v>
      </c>
      <c r="F303" s="48" t="s">
        <v>54</v>
      </c>
      <c r="G303" s="48" t="s">
        <v>54</v>
      </c>
      <c r="H303" s="48" t="s">
        <v>54</v>
      </c>
    </row>
    <row r="304" spans="2:8" s="37" customFormat="1" ht="55.5" customHeight="1" x14ac:dyDescent="0.2">
      <c r="B304" s="54">
        <f t="shared" si="5"/>
        <v>44491</v>
      </c>
      <c r="C304" s="28" t="s">
        <v>57</v>
      </c>
      <c r="D304" s="51">
        <v>-7762</v>
      </c>
      <c r="E304" s="52">
        <v>-675487.7</v>
      </c>
      <c r="F304" s="52">
        <v>87.024954908528741</v>
      </c>
      <c r="G304" s="52">
        <v>86.8</v>
      </c>
      <c r="H304" s="52">
        <v>87.1</v>
      </c>
    </row>
    <row r="305" spans="2:8" s="37" customFormat="1" ht="14.25" customHeight="1" x14ac:dyDescent="0.2">
      <c r="B305" s="54">
        <f t="shared" si="5"/>
        <v>44492</v>
      </c>
      <c r="C305" s="28" t="s">
        <v>53</v>
      </c>
      <c r="D305" s="31" t="s">
        <v>54</v>
      </c>
      <c r="E305" s="48" t="s">
        <v>54</v>
      </c>
      <c r="F305" s="48" t="s">
        <v>54</v>
      </c>
      <c r="G305" s="48" t="s">
        <v>54</v>
      </c>
      <c r="H305" s="48" t="s">
        <v>54</v>
      </c>
    </row>
    <row r="306" spans="2:8" s="37" customFormat="1" ht="14.25" customHeight="1" x14ac:dyDescent="0.2">
      <c r="B306" s="54">
        <f t="shared" si="5"/>
        <v>44493</v>
      </c>
      <c r="C306" s="28" t="s">
        <v>53</v>
      </c>
      <c r="D306" s="31" t="s">
        <v>54</v>
      </c>
      <c r="E306" s="48" t="s">
        <v>54</v>
      </c>
      <c r="F306" s="48" t="s">
        <v>54</v>
      </c>
      <c r="G306" s="48" t="s">
        <v>54</v>
      </c>
      <c r="H306" s="48" t="s">
        <v>54</v>
      </c>
    </row>
    <row r="307" spans="2:8" s="37" customFormat="1" ht="55.5" customHeight="1" x14ac:dyDescent="0.2">
      <c r="B307" s="54">
        <f t="shared" si="5"/>
        <v>44494</v>
      </c>
      <c r="C307" s="28" t="s">
        <v>55</v>
      </c>
      <c r="D307" s="51">
        <v>18</v>
      </c>
      <c r="E307" s="52">
        <v>1665.9</v>
      </c>
      <c r="F307" s="52">
        <v>92.55</v>
      </c>
      <c r="G307" s="52">
        <v>92.55</v>
      </c>
      <c r="H307" s="52">
        <v>92.55</v>
      </c>
    </row>
    <row r="308" spans="2:8" s="37" customFormat="1" ht="14.25" customHeight="1" x14ac:dyDescent="0.2">
      <c r="B308" s="54">
        <f t="shared" si="5"/>
        <v>44495</v>
      </c>
      <c r="C308" s="28" t="s">
        <v>53</v>
      </c>
      <c r="D308" s="31" t="s">
        <v>54</v>
      </c>
      <c r="E308" s="48" t="s">
        <v>54</v>
      </c>
      <c r="F308" s="48" t="s">
        <v>54</v>
      </c>
      <c r="G308" s="48" t="s">
        <v>54</v>
      </c>
      <c r="H308" s="48" t="s">
        <v>54</v>
      </c>
    </row>
    <row r="309" spans="2:8" s="37" customFormat="1" ht="55.5" customHeight="1" x14ac:dyDescent="0.2">
      <c r="B309" s="54">
        <f t="shared" si="5"/>
        <v>44496</v>
      </c>
      <c r="C309" s="28" t="s">
        <v>57</v>
      </c>
      <c r="D309" s="51">
        <v>-5239</v>
      </c>
      <c r="E309" s="52">
        <v>-447784.5</v>
      </c>
      <c r="F309" s="52">
        <v>85.471368581790415</v>
      </c>
      <c r="G309" s="52">
        <v>85.45</v>
      </c>
      <c r="H309" s="52">
        <v>85.5</v>
      </c>
    </row>
    <row r="310" spans="2:8" s="37" customFormat="1" ht="14.25" customHeight="1" x14ac:dyDescent="0.2">
      <c r="B310" s="54">
        <f t="shared" si="5"/>
        <v>44497</v>
      </c>
      <c r="C310" s="28" t="s">
        <v>53</v>
      </c>
      <c r="D310" s="31" t="s">
        <v>54</v>
      </c>
      <c r="E310" s="48" t="s">
        <v>54</v>
      </c>
      <c r="F310" s="48" t="s">
        <v>54</v>
      </c>
      <c r="G310" s="48" t="s">
        <v>54</v>
      </c>
      <c r="H310" s="48" t="s">
        <v>54</v>
      </c>
    </row>
    <row r="311" spans="2:8" s="37" customFormat="1" ht="55.5" customHeight="1" x14ac:dyDescent="0.2">
      <c r="B311" s="54">
        <f t="shared" si="5"/>
        <v>44498</v>
      </c>
      <c r="C311" s="28" t="s">
        <v>57</v>
      </c>
      <c r="D311" s="51">
        <v>-487</v>
      </c>
      <c r="E311" s="52">
        <v>-33636.699999999997</v>
      </c>
      <c r="F311" s="52">
        <v>69.069199178644752</v>
      </c>
      <c r="G311" s="52">
        <v>66.5</v>
      </c>
      <c r="H311" s="52">
        <v>70.5</v>
      </c>
    </row>
    <row r="312" spans="2:8" s="37" customFormat="1" ht="14.25" customHeight="1" x14ac:dyDescent="0.2">
      <c r="B312" s="54">
        <f t="shared" si="5"/>
        <v>44499</v>
      </c>
      <c r="C312" s="28" t="s">
        <v>53</v>
      </c>
      <c r="D312" s="31" t="s">
        <v>54</v>
      </c>
      <c r="E312" s="48" t="s">
        <v>54</v>
      </c>
      <c r="F312" s="48" t="s">
        <v>54</v>
      </c>
      <c r="G312" s="48" t="s">
        <v>54</v>
      </c>
      <c r="H312" s="48" t="s">
        <v>54</v>
      </c>
    </row>
    <row r="313" spans="2:8" s="37" customFormat="1" ht="14.25" customHeight="1" x14ac:dyDescent="0.2">
      <c r="B313" s="54">
        <f t="shared" si="5"/>
        <v>44500</v>
      </c>
      <c r="C313" s="28" t="s">
        <v>53</v>
      </c>
      <c r="D313" s="31" t="s">
        <v>54</v>
      </c>
      <c r="E313" s="48" t="s">
        <v>54</v>
      </c>
      <c r="F313" s="48" t="s">
        <v>54</v>
      </c>
      <c r="G313" s="48" t="s">
        <v>54</v>
      </c>
      <c r="H313" s="48" t="s">
        <v>54</v>
      </c>
    </row>
    <row r="314" spans="2:8" s="37" customFormat="1" ht="55.5" customHeight="1" x14ac:dyDescent="0.2">
      <c r="B314" s="54">
        <f t="shared" si="5"/>
        <v>44501</v>
      </c>
      <c r="C314" s="28" t="s">
        <v>55</v>
      </c>
      <c r="D314" s="51">
        <v>17</v>
      </c>
      <c r="E314" s="52">
        <v>1173</v>
      </c>
      <c r="F314" s="52">
        <v>69</v>
      </c>
      <c r="G314" s="52">
        <v>69</v>
      </c>
      <c r="H314" s="52">
        <v>69</v>
      </c>
    </row>
    <row r="315" spans="2:8" s="37" customFormat="1" ht="14.25" customHeight="1" x14ac:dyDescent="0.2">
      <c r="B315" s="54">
        <f t="shared" si="5"/>
        <v>44502</v>
      </c>
      <c r="C315" s="28" t="s">
        <v>53</v>
      </c>
      <c r="D315" s="31" t="s">
        <v>54</v>
      </c>
      <c r="E315" s="48" t="s">
        <v>54</v>
      </c>
      <c r="F315" s="48" t="s">
        <v>54</v>
      </c>
      <c r="G315" s="48" t="s">
        <v>54</v>
      </c>
      <c r="H315" s="48" t="s">
        <v>54</v>
      </c>
    </row>
    <row r="316" spans="2:8" s="37" customFormat="1" ht="55.5" customHeight="1" x14ac:dyDescent="0.2">
      <c r="B316" s="54">
        <f t="shared" si="5"/>
        <v>44503</v>
      </c>
      <c r="C316" s="28" t="s">
        <v>57</v>
      </c>
      <c r="D316" s="51">
        <v>-831</v>
      </c>
      <c r="E316" s="52">
        <v>-61078.5</v>
      </c>
      <c r="F316" s="52">
        <v>73.5</v>
      </c>
      <c r="G316" s="52">
        <v>73.5</v>
      </c>
      <c r="H316" s="52">
        <v>73.5</v>
      </c>
    </row>
    <row r="317" spans="2:8" s="37" customFormat="1" ht="14.25" customHeight="1" x14ac:dyDescent="0.2">
      <c r="B317" s="54">
        <f t="shared" si="5"/>
        <v>44504</v>
      </c>
      <c r="C317" s="28" t="s">
        <v>53</v>
      </c>
      <c r="D317" s="31" t="s">
        <v>54</v>
      </c>
      <c r="E317" s="48" t="s">
        <v>54</v>
      </c>
      <c r="F317" s="48" t="s">
        <v>54</v>
      </c>
      <c r="G317" s="48" t="s">
        <v>54</v>
      </c>
      <c r="H317" s="48" t="s">
        <v>54</v>
      </c>
    </row>
    <row r="318" spans="2:8" s="37" customFormat="1" ht="55.5" customHeight="1" x14ac:dyDescent="0.2">
      <c r="B318" s="54">
        <f t="shared" ref="B318:B365" si="6">+B317+1</f>
        <v>44505</v>
      </c>
      <c r="C318" s="28" t="s">
        <v>55</v>
      </c>
      <c r="D318" s="51">
        <v>24</v>
      </c>
      <c r="E318" s="52">
        <v>1692</v>
      </c>
      <c r="F318" s="52">
        <v>70.5</v>
      </c>
      <c r="G318" s="52">
        <v>70.5</v>
      </c>
      <c r="H318" s="52">
        <v>70.5</v>
      </c>
    </row>
    <row r="319" spans="2:8" s="37" customFormat="1" ht="14.25" customHeight="1" x14ac:dyDescent="0.2">
      <c r="B319" s="54">
        <f t="shared" si="6"/>
        <v>44506</v>
      </c>
      <c r="C319" s="28" t="s">
        <v>53</v>
      </c>
      <c r="D319" s="31" t="s">
        <v>54</v>
      </c>
      <c r="E319" s="48" t="s">
        <v>54</v>
      </c>
      <c r="F319" s="48" t="s">
        <v>54</v>
      </c>
      <c r="G319" s="48" t="s">
        <v>54</v>
      </c>
      <c r="H319" s="48" t="s">
        <v>54</v>
      </c>
    </row>
    <row r="320" spans="2:8" s="37" customFormat="1" ht="14.25" customHeight="1" x14ac:dyDescent="0.2">
      <c r="B320" s="54">
        <f t="shared" si="6"/>
        <v>44507</v>
      </c>
      <c r="C320" s="28" t="s">
        <v>53</v>
      </c>
      <c r="D320" s="31" t="s">
        <v>54</v>
      </c>
      <c r="E320" s="48" t="s">
        <v>54</v>
      </c>
      <c r="F320" s="48" t="s">
        <v>54</v>
      </c>
      <c r="G320" s="48" t="s">
        <v>54</v>
      </c>
      <c r="H320" s="48" t="s">
        <v>54</v>
      </c>
    </row>
    <row r="321" spans="2:8" s="37" customFormat="1" ht="55.5" customHeight="1" x14ac:dyDescent="0.2">
      <c r="B321" s="54">
        <f t="shared" si="6"/>
        <v>44508</v>
      </c>
      <c r="C321" s="28" t="s">
        <v>55</v>
      </c>
      <c r="D321" s="51">
        <v>55</v>
      </c>
      <c r="E321" s="52">
        <v>4202</v>
      </c>
      <c r="F321" s="52">
        <v>76.400000000000006</v>
      </c>
      <c r="G321" s="52">
        <v>76.400000000000006</v>
      </c>
      <c r="H321" s="52">
        <v>76.400000000000006</v>
      </c>
    </row>
    <row r="322" spans="2:8" s="37" customFormat="1" ht="14.25" customHeight="1" x14ac:dyDescent="0.2">
      <c r="B322" s="54">
        <f t="shared" si="6"/>
        <v>44509</v>
      </c>
      <c r="C322" s="28" t="s">
        <v>53</v>
      </c>
      <c r="D322" s="31" t="s">
        <v>54</v>
      </c>
      <c r="E322" s="48" t="s">
        <v>54</v>
      </c>
      <c r="F322" s="48" t="s">
        <v>54</v>
      </c>
      <c r="G322" s="48" t="s">
        <v>54</v>
      </c>
      <c r="H322" s="48" t="s">
        <v>54</v>
      </c>
    </row>
    <row r="323" spans="2:8" s="37" customFormat="1" ht="55.5" customHeight="1" x14ac:dyDescent="0.2">
      <c r="B323" s="54">
        <f t="shared" si="6"/>
        <v>44510</v>
      </c>
      <c r="C323" s="28" t="s">
        <v>55</v>
      </c>
      <c r="D323" s="51">
        <v>82</v>
      </c>
      <c r="E323" s="52">
        <v>5424.3</v>
      </c>
      <c r="F323" s="52">
        <v>66.150000000000006</v>
      </c>
      <c r="G323" s="52">
        <v>66.150000000000006</v>
      </c>
      <c r="H323" s="52">
        <v>66.150000000000006</v>
      </c>
    </row>
    <row r="324" spans="2:8" s="37" customFormat="1" ht="14.25" customHeight="1" x14ac:dyDescent="0.2">
      <c r="B324" s="54">
        <f t="shared" si="6"/>
        <v>44511</v>
      </c>
      <c r="C324" s="28" t="s">
        <v>53</v>
      </c>
      <c r="D324" s="31" t="s">
        <v>54</v>
      </c>
      <c r="E324" s="48" t="s">
        <v>54</v>
      </c>
      <c r="F324" s="48" t="s">
        <v>54</v>
      </c>
      <c r="G324" s="48" t="s">
        <v>54</v>
      </c>
      <c r="H324" s="48" t="s">
        <v>54</v>
      </c>
    </row>
    <row r="325" spans="2:8" s="37" customFormat="1" ht="55.5" customHeight="1" x14ac:dyDescent="0.2">
      <c r="B325" s="54">
        <f t="shared" si="6"/>
        <v>44512</v>
      </c>
      <c r="C325" s="28" t="s">
        <v>55</v>
      </c>
      <c r="D325" s="51">
        <v>64</v>
      </c>
      <c r="E325" s="52">
        <v>4710.3999999999996</v>
      </c>
      <c r="F325" s="52">
        <v>73.599999999999994</v>
      </c>
      <c r="G325" s="52">
        <v>73.599999999999994</v>
      </c>
      <c r="H325" s="52">
        <v>73.599999999999994</v>
      </c>
    </row>
    <row r="326" spans="2:8" s="37" customFormat="1" ht="14.25" customHeight="1" x14ac:dyDescent="0.2">
      <c r="B326" s="54">
        <f t="shared" si="6"/>
        <v>44513</v>
      </c>
      <c r="C326" s="28" t="s">
        <v>53</v>
      </c>
      <c r="D326" s="31" t="s">
        <v>54</v>
      </c>
      <c r="E326" s="48" t="s">
        <v>54</v>
      </c>
      <c r="F326" s="48" t="s">
        <v>54</v>
      </c>
      <c r="G326" s="48" t="s">
        <v>54</v>
      </c>
      <c r="H326" s="48" t="s">
        <v>54</v>
      </c>
    </row>
    <row r="327" spans="2:8" s="37" customFormat="1" ht="14.25" customHeight="1" x14ac:dyDescent="0.2">
      <c r="B327" s="54">
        <f t="shared" si="6"/>
        <v>44514</v>
      </c>
      <c r="C327" s="28" t="s">
        <v>53</v>
      </c>
      <c r="D327" s="31" t="s">
        <v>54</v>
      </c>
      <c r="E327" s="48" t="s">
        <v>54</v>
      </c>
      <c r="F327" s="48" t="s">
        <v>54</v>
      </c>
      <c r="G327" s="48" t="s">
        <v>54</v>
      </c>
      <c r="H327" s="48" t="s">
        <v>54</v>
      </c>
    </row>
    <row r="328" spans="2:8" s="37" customFormat="1" ht="55.5" customHeight="1" x14ac:dyDescent="0.2">
      <c r="B328" s="54">
        <f t="shared" si="6"/>
        <v>44515</v>
      </c>
      <c r="C328" s="28" t="s">
        <v>57</v>
      </c>
      <c r="D328" s="51">
        <v>-21720</v>
      </c>
      <c r="E328" s="52">
        <v>-1736698.4</v>
      </c>
      <c r="F328" s="52">
        <v>79.958489871086528</v>
      </c>
      <c r="G328" s="52">
        <v>79.75</v>
      </c>
      <c r="H328" s="52">
        <v>81.3</v>
      </c>
    </row>
    <row r="329" spans="2:8" s="37" customFormat="1" ht="14.25" customHeight="1" x14ac:dyDescent="0.2">
      <c r="B329" s="54">
        <f t="shared" si="6"/>
        <v>44516</v>
      </c>
      <c r="C329" s="28" t="s">
        <v>53</v>
      </c>
      <c r="D329" s="31" t="s">
        <v>54</v>
      </c>
      <c r="E329" s="48" t="s">
        <v>54</v>
      </c>
      <c r="F329" s="48" t="s">
        <v>54</v>
      </c>
      <c r="G329" s="48" t="s">
        <v>54</v>
      </c>
      <c r="H329" s="48" t="s">
        <v>54</v>
      </c>
    </row>
    <row r="330" spans="2:8" s="37" customFormat="1" ht="55.5" customHeight="1" x14ac:dyDescent="0.2">
      <c r="B330" s="54">
        <f t="shared" si="6"/>
        <v>44517</v>
      </c>
      <c r="C330" s="28" t="s">
        <v>55</v>
      </c>
      <c r="D330" s="51">
        <v>896</v>
      </c>
      <c r="E330" s="52">
        <v>88704</v>
      </c>
      <c r="F330" s="52">
        <v>99</v>
      </c>
      <c r="G330" s="52">
        <v>99</v>
      </c>
      <c r="H330" s="52">
        <v>99</v>
      </c>
    </row>
    <row r="331" spans="2:8" s="37" customFormat="1" ht="14.25" customHeight="1" x14ac:dyDescent="0.2">
      <c r="B331" s="54">
        <f t="shared" si="6"/>
        <v>44518</v>
      </c>
      <c r="C331" s="28" t="s">
        <v>53</v>
      </c>
      <c r="D331" s="31" t="s">
        <v>54</v>
      </c>
      <c r="E331" s="48" t="s">
        <v>54</v>
      </c>
      <c r="F331" s="48" t="s">
        <v>54</v>
      </c>
      <c r="G331" s="48" t="s">
        <v>54</v>
      </c>
      <c r="H331" s="48" t="s">
        <v>54</v>
      </c>
    </row>
    <row r="332" spans="2:8" s="37" customFormat="1" ht="55.5" customHeight="1" x14ac:dyDescent="0.2">
      <c r="B332" s="54">
        <f t="shared" si="6"/>
        <v>44519</v>
      </c>
      <c r="C332" s="28" t="s">
        <v>57</v>
      </c>
      <c r="D332" s="51">
        <v>-241</v>
      </c>
      <c r="E332" s="52">
        <v>-22257</v>
      </c>
      <c r="F332" s="52">
        <v>92.352697095435687</v>
      </c>
      <c r="G332" s="52">
        <v>92</v>
      </c>
      <c r="H332" s="52">
        <v>93</v>
      </c>
    </row>
    <row r="333" spans="2:8" s="37" customFormat="1" ht="14.25" customHeight="1" x14ac:dyDescent="0.2">
      <c r="B333" s="54">
        <f t="shared" si="6"/>
        <v>44520</v>
      </c>
      <c r="C333" s="28" t="s">
        <v>53</v>
      </c>
      <c r="D333" s="31" t="s">
        <v>54</v>
      </c>
      <c r="E333" s="48" t="s">
        <v>54</v>
      </c>
      <c r="F333" s="48" t="s">
        <v>54</v>
      </c>
      <c r="G333" s="48" t="s">
        <v>54</v>
      </c>
      <c r="H333" s="48" t="s">
        <v>54</v>
      </c>
    </row>
    <row r="334" spans="2:8" s="37" customFormat="1" ht="14.25" customHeight="1" x14ac:dyDescent="0.2">
      <c r="B334" s="54">
        <f t="shared" si="6"/>
        <v>44521</v>
      </c>
      <c r="C334" s="28" t="s">
        <v>53</v>
      </c>
      <c r="D334" s="31" t="s">
        <v>54</v>
      </c>
      <c r="E334" s="48" t="s">
        <v>54</v>
      </c>
      <c r="F334" s="48" t="s">
        <v>54</v>
      </c>
      <c r="G334" s="48" t="s">
        <v>54</v>
      </c>
      <c r="H334" s="48" t="s">
        <v>54</v>
      </c>
    </row>
    <row r="335" spans="2:8" s="37" customFormat="1" ht="55.5" customHeight="1" x14ac:dyDescent="0.2">
      <c r="B335" s="54">
        <f t="shared" si="6"/>
        <v>44522</v>
      </c>
      <c r="C335" s="28" t="s">
        <v>55</v>
      </c>
      <c r="D335" s="51">
        <v>55</v>
      </c>
      <c r="E335" s="52">
        <v>4812.5</v>
      </c>
      <c r="F335" s="52">
        <v>87.5</v>
      </c>
      <c r="G335" s="52">
        <v>87.5</v>
      </c>
      <c r="H335" s="52">
        <v>87.5</v>
      </c>
    </row>
    <row r="336" spans="2:8" s="37" customFormat="1" ht="14.25" customHeight="1" x14ac:dyDescent="0.2">
      <c r="B336" s="54">
        <f t="shared" si="6"/>
        <v>44523</v>
      </c>
      <c r="C336" s="28" t="s">
        <v>53</v>
      </c>
      <c r="D336" s="31" t="s">
        <v>54</v>
      </c>
      <c r="E336" s="48" t="s">
        <v>54</v>
      </c>
      <c r="F336" s="48" t="s">
        <v>54</v>
      </c>
      <c r="G336" s="48" t="s">
        <v>54</v>
      </c>
      <c r="H336" s="48" t="s">
        <v>54</v>
      </c>
    </row>
    <row r="337" spans="2:8" s="37" customFormat="1" ht="55.5" customHeight="1" x14ac:dyDescent="0.2">
      <c r="B337" s="54">
        <f t="shared" si="6"/>
        <v>44524</v>
      </c>
      <c r="C337" s="28" t="s">
        <v>57</v>
      </c>
      <c r="D337" s="51">
        <v>-125</v>
      </c>
      <c r="E337" s="52">
        <v>-11906.25</v>
      </c>
      <c r="F337" s="52">
        <v>95.25</v>
      </c>
      <c r="G337" s="52">
        <v>95.25</v>
      </c>
      <c r="H337" s="52">
        <v>95.25</v>
      </c>
    </row>
    <row r="338" spans="2:8" s="37" customFormat="1" ht="14.25" customHeight="1" x14ac:dyDescent="0.2">
      <c r="B338" s="54">
        <f t="shared" si="6"/>
        <v>44525</v>
      </c>
      <c r="C338" s="28" t="s">
        <v>53</v>
      </c>
      <c r="D338" s="31" t="s">
        <v>54</v>
      </c>
      <c r="E338" s="48" t="s">
        <v>54</v>
      </c>
      <c r="F338" s="48" t="s">
        <v>54</v>
      </c>
      <c r="G338" s="48" t="s">
        <v>54</v>
      </c>
      <c r="H338" s="48" t="s">
        <v>54</v>
      </c>
    </row>
    <row r="339" spans="2:8" s="37" customFormat="1" ht="55.5" customHeight="1" x14ac:dyDescent="0.2">
      <c r="B339" s="54">
        <f t="shared" si="6"/>
        <v>44526</v>
      </c>
      <c r="C339" s="28" t="s">
        <v>55</v>
      </c>
      <c r="D339" s="51">
        <v>105</v>
      </c>
      <c r="E339" s="52">
        <v>9710</v>
      </c>
      <c r="F339" s="52">
        <v>92.476190476190482</v>
      </c>
      <c r="G339" s="52">
        <v>91</v>
      </c>
      <c r="H339" s="52">
        <v>92.55</v>
      </c>
    </row>
    <row r="340" spans="2:8" s="37" customFormat="1" ht="14.25" customHeight="1" x14ac:dyDescent="0.2">
      <c r="B340" s="54">
        <f t="shared" si="6"/>
        <v>44527</v>
      </c>
      <c r="C340" s="28" t="s">
        <v>53</v>
      </c>
      <c r="D340" s="31" t="s">
        <v>54</v>
      </c>
      <c r="E340" s="48" t="s">
        <v>54</v>
      </c>
      <c r="F340" s="48" t="s">
        <v>54</v>
      </c>
      <c r="G340" s="48" t="s">
        <v>54</v>
      </c>
      <c r="H340" s="48" t="s">
        <v>54</v>
      </c>
    </row>
    <row r="341" spans="2:8" s="37" customFormat="1" ht="14.25" customHeight="1" x14ac:dyDescent="0.2">
      <c r="B341" s="54">
        <f t="shared" si="6"/>
        <v>44528</v>
      </c>
      <c r="C341" s="28" t="s">
        <v>53</v>
      </c>
      <c r="D341" s="31" t="s">
        <v>54</v>
      </c>
      <c r="E341" s="48" t="s">
        <v>54</v>
      </c>
      <c r="F341" s="48" t="s">
        <v>54</v>
      </c>
      <c r="G341" s="48" t="s">
        <v>54</v>
      </c>
      <c r="H341" s="48" t="s">
        <v>54</v>
      </c>
    </row>
    <row r="342" spans="2:8" s="37" customFormat="1" ht="55.5" customHeight="1" x14ac:dyDescent="0.2">
      <c r="B342" s="54">
        <f t="shared" si="6"/>
        <v>44529</v>
      </c>
      <c r="C342" s="28" t="s">
        <v>55</v>
      </c>
      <c r="D342" s="51">
        <v>209</v>
      </c>
      <c r="E342" s="52">
        <v>21318</v>
      </c>
      <c r="F342" s="52">
        <v>102</v>
      </c>
      <c r="G342" s="52">
        <v>102</v>
      </c>
      <c r="H342" s="52">
        <v>102</v>
      </c>
    </row>
    <row r="343" spans="2:8" s="37" customFormat="1" ht="14.25" customHeight="1" x14ac:dyDescent="0.2">
      <c r="B343" s="54">
        <f t="shared" si="6"/>
        <v>44530</v>
      </c>
      <c r="C343" s="28" t="s">
        <v>53</v>
      </c>
      <c r="D343" s="31" t="s">
        <v>54</v>
      </c>
      <c r="E343" s="48" t="s">
        <v>54</v>
      </c>
      <c r="F343" s="48" t="s">
        <v>54</v>
      </c>
      <c r="G343" s="48" t="s">
        <v>54</v>
      </c>
      <c r="H343" s="48" t="s">
        <v>54</v>
      </c>
    </row>
    <row r="344" spans="2:8" s="37" customFormat="1" ht="55.5" customHeight="1" x14ac:dyDescent="0.2">
      <c r="B344" s="54">
        <f t="shared" si="6"/>
        <v>44531</v>
      </c>
      <c r="C344" s="28" t="s">
        <v>55</v>
      </c>
      <c r="D344" s="51">
        <v>136</v>
      </c>
      <c r="E344" s="52">
        <v>13103.6</v>
      </c>
      <c r="F344" s="52">
        <v>96.350000000000009</v>
      </c>
      <c r="G344" s="52">
        <v>96.350000000000009</v>
      </c>
      <c r="H344" s="52">
        <v>96.350000000000009</v>
      </c>
    </row>
    <row r="345" spans="2:8" s="37" customFormat="1" ht="14.25" customHeight="1" x14ac:dyDescent="0.2">
      <c r="B345" s="54">
        <f t="shared" si="6"/>
        <v>44532</v>
      </c>
      <c r="C345" s="28" t="s">
        <v>53</v>
      </c>
      <c r="D345" s="31" t="s">
        <v>54</v>
      </c>
      <c r="E345" s="48" t="s">
        <v>54</v>
      </c>
      <c r="F345" s="48" t="s">
        <v>54</v>
      </c>
      <c r="G345" s="48" t="s">
        <v>54</v>
      </c>
      <c r="H345" s="48" t="s">
        <v>54</v>
      </c>
    </row>
    <row r="346" spans="2:8" s="37" customFormat="1" ht="55.5" customHeight="1" x14ac:dyDescent="0.2">
      <c r="B346" s="54">
        <f t="shared" si="6"/>
        <v>44533</v>
      </c>
      <c r="C346" s="28" t="s">
        <v>57</v>
      </c>
      <c r="D346" s="51">
        <v>-11199</v>
      </c>
      <c r="E346" s="52">
        <v>-1047925.75</v>
      </c>
      <c r="F346" s="52">
        <v>93.573153853022575</v>
      </c>
      <c r="G346" s="52">
        <v>93.35</v>
      </c>
      <c r="H346" s="52">
        <v>94.05</v>
      </c>
    </row>
    <row r="347" spans="2:8" s="37" customFormat="1" ht="14.25" customHeight="1" x14ac:dyDescent="0.2">
      <c r="B347" s="54">
        <f t="shared" si="6"/>
        <v>44534</v>
      </c>
      <c r="C347" s="28" t="s">
        <v>53</v>
      </c>
      <c r="D347" s="31" t="s">
        <v>54</v>
      </c>
      <c r="E347" s="48" t="s">
        <v>54</v>
      </c>
      <c r="F347" s="48" t="s">
        <v>54</v>
      </c>
      <c r="G347" s="48" t="s">
        <v>54</v>
      </c>
      <c r="H347" s="48" t="s">
        <v>54</v>
      </c>
    </row>
    <row r="348" spans="2:8" s="37" customFormat="1" ht="14.25" customHeight="1" x14ac:dyDescent="0.2">
      <c r="B348" s="54">
        <f t="shared" si="6"/>
        <v>44535</v>
      </c>
      <c r="C348" s="28" t="s">
        <v>53</v>
      </c>
      <c r="D348" s="31" t="s">
        <v>54</v>
      </c>
      <c r="E348" s="48" t="s">
        <v>54</v>
      </c>
      <c r="F348" s="48" t="s">
        <v>54</v>
      </c>
      <c r="G348" s="48" t="s">
        <v>54</v>
      </c>
      <c r="H348" s="48" t="s">
        <v>54</v>
      </c>
    </row>
    <row r="349" spans="2:8" s="37" customFormat="1" ht="55.5" customHeight="1" x14ac:dyDescent="0.2">
      <c r="B349" s="54">
        <f t="shared" si="6"/>
        <v>44536</v>
      </c>
      <c r="C349" s="28" t="s">
        <v>55</v>
      </c>
      <c r="D349" s="51">
        <v>74</v>
      </c>
      <c r="E349" s="52">
        <v>6586</v>
      </c>
      <c r="F349" s="52">
        <v>89</v>
      </c>
      <c r="G349" s="52">
        <v>89</v>
      </c>
      <c r="H349" s="52">
        <v>89</v>
      </c>
    </row>
    <row r="350" spans="2:8" s="37" customFormat="1" ht="14.25" customHeight="1" x14ac:dyDescent="0.2">
      <c r="B350" s="54">
        <f t="shared" si="6"/>
        <v>44537</v>
      </c>
      <c r="C350" s="28" t="s">
        <v>53</v>
      </c>
      <c r="D350" s="31" t="s">
        <v>54</v>
      </c>
      <c r="E350" s="48" t="s">
        <v>54</v>
      </c>
      <c r="F350" s="48" t="s">
        <v>54</v>
      </c>
      <c r="G350" s="48" t="s">
        <v>54</v>
      </c>
      <c r="H350" s="48" t="s">
        <v>54</v>
      </c>
    </row>
    <row r="351" spans="2:8" s="37" customFormat="1" ht="55.5" customHeight="1" x14ac:dyDescent="0.2">
      <c r="B351" s="54">
        <f t="shared" si="6"/>
        <v>44538</v>
      </c>
      <c r="C351" s="28" t="s">
        <v>55</v>
      </c>
      <c r="D351" s="51">
        <v>237</v>
      </c>
      <c r="E351" s="52">
        <v>23617.05</v>
      </c>
      <c r="F351" s="52">
        <v>99.649999999999991</v>
      </c>
      <c r="G351" s="52">
        <v>99.649999999999991</v>
      </c>
      <c r="H351" s="52">
        <v>99.649999999999991</v>
      </c>
    </row>
    <row r="352" spans="2:8" s="37" customFormat="1" ht="14.25" customHeight="1" x14ac:dyDescent="0.2">
      <c r="B352" s="54">
        <f t="shared" si="6"/>
        <v>44539</v>
      </c>
      <c r="C352" s="28" t="s">
        <v>53</v>
      </c>
      <c r="D352" s="31" t="s">
        <v>54</v>
      </c>
      <c r="E352" s="48" t="s">
        <v>54</v>
      </c>
      <c r="F352" s="48" t="s">
        <v>54</v>
      </c>
      <c r="G352" s="48" t="s">
        <v>54</v>
      </c>
      <c r="H352" s="48" t="s">
        <v>54</v>
      </c>
    </row>
    <row r="353" spans="2:8" s="37" customFormat="1" ht="55.5" customHeight="1" x14ac:dyDescent="0.2">
      <c r="B353" s="54">
        <f t="shared" si="6"/>
        <v>44540</v>
      </c>
      <c r="C353" s="28" t="s">
        <v>55</v>
      </c>
      <c r="D353" s="51">
        <v>162</v>
      </c>
      <c r="E353" s="52">
        <v>16970.8</v>
      </c>
      <c r="F353" s="52">
        <v>104.75802469135802</v>
      </c>
      <c r="G353" s="52">
        <v>103.75</v>
      </c>
      <c r="H353" s="52">
        <v>104.9</v>
      </c>
    </row>
    <row r="354" spans="2:8" s="37" customFormat="1" ht="14.25" customHeight="1" x14ac:dyDescent="0.2">
      <c r="B354" s="54">
        <f t="shared" si="6"/>
        <v>44541</v>
      </c>
      <c r="C354" s="28" t="s">
        <v>53</v>
      </c>
      <c r="D354" s="31" t="s">
        <v>54</v>
      </c>
      <c r="E354" s="48" t="s">
        <v>54</v>
      </c>
      <c r="F354" s="48" t="s">
        <v>54</v>
      </c>
      <c r="G354" s="48" t="s">
        <v>54</v>
      </c>
      <c r="H354" s="48" t="s">
        <v>54</v>
      </c>
    </row>
    <row r="355" spans="2:8" s="37" customFormat="1" ht="14.25" customHeight="1" x14ac:dyDescent="0.2">
      <c r="B355" s="54">
        <f t="shared" si="6"/>
        <v>44542</v>
      </c>
      <c r="C355" s="28" t="s">
        <v>53</v>
      </c>
      <c r="D355" s="31" t="s">
        <v>54</v>
      </c>
      <c r="E355" s="48" t="s">
        <v>54</v>
      </c>
      <c r="F355" s="48" t="s">
        <v>54</v>
      </c>
      <c r="G355" s="48" t="s">
        <v>54</v>
      </c>
      <c r="H355" s="48" t="s">
        <v>54</v>
      </c>
    </row>
    <row r="356" spans="2:8" s="37" customFormat="1" ht="55.5" customHeight="1" x14ac:dyDescent="0.2">
      <c r="B356" s="54">
        <f t="shared" si="6"/>
        <v>44543</v>
      </c>
      <c r="C356" s="28" t="s">
        <v>57</v>
      </c>
      <c r="D356" s="51">
        <v>-170</v>
      </c>
      <c r="E356" s="52">
        <v>-19686</v>
      </c>
      <c r="F356" s="52">
        <v>115.8</v>
      </c>
      <c r="G356" s="52">
        <v>115.8</v>
      </c>
      <c r="H356" s="52">
        <v>115.8</v>
      </c>
    </row>
    <row r="357" spans="2:8" s="37" customFormat="1" ht="14.25" customHeight="1" x14ac:dyDescent="0.2">
      <c r="B357" s="54">
        <f t="shared" si="6"/>
        <v>44544</v>
      </c>
      <c r="C357" s="28" t="s">
        <v>53</v>
      </c>
      <c r="D357" s="31" t="s">
        <v>54</v>
      </c>
      <c r="E357" s="48" t="s">
        <v>54</v>
      </c>
      <c r="F357" s="48" t="s">
        <v>54</v>
      </c>
      <c r="G357" s="48" t="s">
        <v>54</v>
      </c>
      <c r="H357" s="48" t="s">
        <v>54</v>
      </c>
    </row>
    <row r="358" spans="2:8" s="37" customFormat="1" ht="55.5" customHeight="1" x14ac:dyDescent="0.2">
      <c r="B358" s="54">
        <f t="shared" si="6"/>
        <v>44545</v>
      </c>
      <c r="C358" s="28" t="s">
        <v>55</v>
      </c>
      <c r="D358" s="51">
        <v>77</v>
      </c>
      <c r="E358" s="52">
        <v>9625</v>
      </c>
      <c r="F358" s="52">
        <v>125</v>
      </c>
      <c r="G358" s="52">
        <v>125</v>
      </c>
      <c r="H358" s="52">
        <v>125</v>
      </c>
    </row>
    <row r="359" spans="2:8" s="37" customFormat="1" ht="14.25" customHeight="1" x14ac:dyDescent="0.2">
      <c r="B359" s="54">
        <f t="shared" si="6"/>
        <v>44546</v>
      </c>
      <c r="C359" s="28" t="s">
        <v>53</v>
      </c>
      <c r="D359" s="31" t="s">
        <v>54</v>
      </c>
      <c r="E359" s="48" t="s">
        <v>54</v>
      </c>
      <c r="F359" s="48" t="s">
        <v>54</v>
      </c>
      <c r="G359" s="48" t="s">
        <v>54</v>
      </c>
      <c r="H359" s="48" t="s">
        <v>54</v>
      </c>
    </row>
    <row r="360" spans="2:8" s="37" customFormat="1" ht="55.5" customHeight="1" x14ac:dyDescent="0.2">
      <c r="B360" s="54">
        <f t="shared" si="6"/>
        <v>44547</v>
      </c>
      <c r="C360" s="28" t="s">
        <v>55</v>
      </c>
      <c r="D360" s="51">
        <v>200</v>
      </c>
      <c r="E360" s="52">
        <v>27130</v>
      </c>
      <c r="F360" s="52">
        <v>135.65</v>
      </c>
      <c r="G360" s="52">
        <v>135.65</v>
      </c>
      <c r="H360" s="52">
        <v>135.65</v>
      </c>
    </row>
    <row r="361" spans="2:8" s="37" customFormat="1" ht="14.25" customHeight="1" x14ac:dyDescent="0.2">
      <c r="B361" s="54">
        <f t="shared" si="6"/>
        <v>44548</v>
      </c>
      <c r="C361" s="28" t="s">
        <v>53</v>
      </c>
      <c r="D361" s="31" t="s">
        <v>54</v>
      </c>
      <c r="E361" s="48" t="s">
        <v>54</v>
      </c>
      <c r="F361" s="48" t="s">
        <v>54</v>
      </c>
      <c r="G361" s="48" t="s">
        <v>54</v>
      </c>
      <c r="H361" s="48" t="s">
        <v>54</v>
      </c>
    </row>
    <row r="362" spans="2:8" s="37" customFormat="1" ht="14.25" customHeight="1" x14ac:dyDescent="0.2">
      <c r="B362" s="54">
        <f t="shared" si="6"/>
        <v>44549</v>
      </c>
      <c r="C362" s="28" t="s">
        <v>53</v>
      </c>
      <c r="D362" s="31" t="s">
        <v>54</v>
      </c>
      <c r="E362" s="48" t="s">
        <v>54</v>
      </c>
      <c r="F362" s="48" t="s">
        <v>54</v>
      </c>
      <c r="G362" s="48" t="s">
        <v>54</v>
      </c>
      <c r="H362" s="48" t="s">
        <v>54</v>
      </c>
    </row>
    <row r="363" spans="2:8" s="37" customFormat="1" ht="55.5" customHeight="1" x14ac:dyDescent="0.2">
      <c r="B363" s="54">
        <f t="shared" si="6"/>
        <v>44550</v>
      </c>
      <c r="C363" s="28" t="s">
        <v>55</v>
      </c>
      <c r="D363" s="51">
        <v>132</v>
      </c>
      <c r="E363" s="52">
        <v>18862.8</v>
      </c>
      <c r="F363" s="52">
        <v>142.9</v>
      </c>
      <c r="G363" s="52">
        <v>142.9</v>
      </c>
      <c r="H363" s="52">
        <v>142.9</v>
      </c>
    </row>
    <row r="364" spans="2:8" s="37" customFormat="1" ht="14.25" customHeight="1" x14ac:dyDescent="0.2">
      <c r="B364" s="54">
        <f t="shared" si="6"/>
        <v>44551</v>
      </c>
      <c r="C364" s="28" t="s">
        <v>53</v>
      </c>
      <c r="D364" s="31" t="s">
        <v>54</v>
      </c>
      <c r="E364" s="48" t="s">
        <v>54</v>
      </c>
      <c r="F364" s="48" t="s">
        <v>54</v>
      </c>
      <c r="G364" s="48" t="s">
        <v>54</v>
      </c>
      <c r="H364" s="48" t="s">
        <v>54</v>
      </c>
    </row>
    <row r="365" spans="2:8" s="37" customFormat="1" ht="55.5" customHeight="1" x14ac:dyDescent="0.2">
      <c r="B365" s="54">
        <f t="shared" si="6"/>
        <v>44552</v>
      </c>
      <c r="C365" s="28" t="s">
        <v>55</v>
      </c>
      <c r="D365" s="51">
        <v>111</v>
      </c>
      <c r="E365" s="52">
        <v>19425</v>
      </c>
      <c r="F365" s="52">
        <v>175</v>
      </c>
      <c r="G365" s="52">
        <v>175</v>
      </c>
      <c r="H365" s="52">
        <v>175</v>
      </c>
    </row>
    <row r="366" spans="2:8" s="37" customFormat="1" ht="14.25" customHeight="1" x14ac:dyDescent="0.2">
      <c r="B366" s="54">
        <f t="shared" ref="B366:B374" si="7">+B365+1</f>
        <v>44553</v>
      </c>
      <c r="C366" s="28" t="s">
        <v>53</v>
      </c>
      <c r="D366" s="31" t="s">
        <v>54</v>
      </c>
      <c r="E366" s="48" t="s">
        <v>54</v>
      </c>
      <c r="F366" s="48" t="s">
        <v>54</v>
      </c>
      <c r="G366" s="48" t="s">
        <v>54</v>
      </c>
      <c r="H366" s="48" t="s">
        <v>54</v>
      </c>
    </row>
    <row r="367" spans="2:8" s="37" customFormat="1" ht="55.5" customHeight="1" x14ac:dyDescent="0.2">
      <c r="B367" s="54">
        <f t="shared" si="7"/>
        <v>44554</v>
      </c>
      <c r="C367" s="28" t="s">
        <v>55</v>
      </c>
      <c r="D367" s="51">
        <v>438</v>
      </c>
      <c r="E367" s="52">
        <v>44676</v>
      </c>
      <c r="F367" s="52">
        <v>102</v>
      </c>
      <c r="G367" s="52">
        <v>102</v>
      </c>
      <c r="H367" s="52">
        <v>102</v>
      </c>
    </row>
    <row r="368" spans="2:8" s="37" customFormat="1" ht="14.25" customHeight="1" x14ac:dyDescent="0.2">
      <c r="B368" s="54">
        <f t="shared" si="7"/>
        <v>44555</v>
      </c>
      <c r="C368" s="28" t="s">
        <v>53</v>
      </c>
      <c r="D368" s="31" t="s">
        <v>54</v>
      </c>
      <c r="E368" s="48" t="s">
        <v>54</v>
      </c>
      <c r="F368" s="48" t="s">
        <v>54</v>
      </c>
      <c r="G368" s="48" t="s">
        <v>54</v>
      </c>
      <c r="H368" s="48" t="s">
        <v>54</v>
      </c>
    </row>
    <row r="369" spans="2:9" s="37" customFormat="1" ht="14.25" customHeight="1" x14ac:dyDescent="0.2">
      <c r="B369" s="54">
        <f t="shared" si="7"/>
        <v>44556</v>
      </c>
      <c r="C369" s="28" t="s">
        <v>53</v>
      </c>
      <c r="D369" s="31" t="s">
        <v>54</v>
      </c>
      <c r="E369" s="48" t="s">
        <v>54</v>
      </c>
      <c r="F369" s="48" t="s">
        <v>54</v>
      </c>
      <c r="G369" s="48" t="s">
        <v>54</v>
      </c>
      <c r="H369" s="48" t="s">
        <v>54</v>
      </c>
    </row>
    <row r="370" spans="2:9" s="37" customFormat="1" ht="39.75" customHeight="1" x14ac:dyDescent="0.2">
      <c r="B370" s="54">
        <f t="shared" si="7"/>
        <v>44557</v>
      </c>
      <c r="C370" s="28" t="s">
        <v>55</v>
      </c>
      <c r="D370" s="31">
        <v>65</v>
      </c>
      <c r="E370" s="48">
        <v>5980</v>
      </c>
      <c r="F370" s="48">
        <v>92</v>
      </c>
      <c r="G370" s="48">
        <v>92</v>
      </c>
      <c r="H370" s="48">
        <v>92</v>
      </c>
    </row>
    <row r="371" spans="2:9" s="37" customFormat="1" ht="14.25" customHeight="1" x14ac:dyDescent="0.2">
      <c r="B371" s="54">
        <f t="shared" si="7"/>
        <v>44558</v>
      </c>
      <c r="C371" s="28" t="s">
        <v>53</v>
      </c>
      <c r="D371" s="31" t="s">
        <v>54</v>
      </c>
      <c r="E371" s="48" t="s">
        <v>54</v>
      </c>
      <c r="F371" s="48" t="s">
        <v>54</v>
      </c>
      <c r="G371" s="48" t="s">
        <v>54</v>
      </c>
      <c r="H371" s="48" t="s">
        <v>54</v>
      </c>
    </row>
    <row r="372" spans="2:9" s="37" customFormat="1" ht="33" customHeight="1" x14ac:dyDescent="0.2">
      <c r="B372" s="54">
        <f t="shared" si="7"/>
        <v>44559</v>
      </c>
      <c r="C372" s="28" t="s">
        <v>55</v>
      </c>
      <c r="D372" s="51">
        <v>178</v>
      </c>
      <c r="E372" s="52">
        <v>17444</v>
      </c>
      <c r="F372" s="52">
        <v>98</v>
      </c>
      <c r="G372" s="52">
        <v>98</v>
      </c>
      <c r="H372" s="52">
        <v>98</v>
      </c>
    </row>
    <row r="373" spans="2:9" s="37" customFormat="1" ht="14.25" customHeight="1" x14ac:dyDescent="0.2">
      <c r="B373" s="54">
        <f t="shared" si="7"/>
        <v>44560</v>
      </c>
      <c r="C373" s="28" t="s">
        <v>53</v>
      </c>
      <c r="D373" s="31" t="s">
        <v>54</v>
      </c>
      <c r="E373" s="48" t="s">
        <v>54</v>
      </c>
      <c r="F373" s="48" t="s">
        <v>54</v>
      </c>
      <c r="G373" s="48" t="s">
        <v>54</v>
      </c>
      <c r="H373" s="48" t="s">
        <v>54</v>
      </c>
    </row>
    <row r="374" spans="2:9" s="37" customFormat="1" ht="33" customHeight="1" thickBot="1" x14ac:dyDescent="0.25">
      <c r="B374" s="55">
        <f t="shared" si="7"/>
        <v>44561</v>
      </c>
      <c r="C374" s="154" t="s">
        <v>55</v>
      </c>
      <c r="D374" s="155">
        <v>49</v>
      </c>
      <c r="E374" s="156">
        <v>3528</v>
      </c>
      <c r="F374" s="156">
        <v>72</v>
      </c>
      <c r="G374" s="156">
        <v>72</v>
      </c>
      <c r="H374" s="156">
        <v>72</v>
      </c>
    </row>
    <row r="376" spans="2:9" s="8" customFormat="1" ht="14.25" x14ac:dyDescent="0.2">
      <c r="B376" s="56" t="s">
        <v>59</v>
      </c>
      <c r="C376" s="57"/>
      <c r="D376" s="57"/>
      <c r="E376" s="58"/>
      <c r="F376" s="57"/>
      <c r="G376" s="57"/>
      <c r="H376" s="57"/>
      <c r="I376" s="70"/>
    </row>
    <row r="377" spans="2:9" s="8" customFormat="1" ht="14.25" x14ac:dyDescent="0.2">
      <c r="B377" s="56" t="s">
        <v>60</v>
      </c>
      <c r="C377" s="7"/>
      <c r="D377" s="7"/>
      <c r="E377" s="59"/>
      <c r="F377" s="7"/>
      <c r="G377" s="7"/>
      <c r="H377" s="7"/>
      <c r="I377" s="61"/>
    </row>
    <row r="378" spans="2:9" s="8" customFormat="1" ht="14.25" x14ac:dyDescent="0.2">
      <c r="B378" s="62" t="s">
        <v>61</v>
      </c>
      <c r="C378" s="63"/>
      <c r="D378" s="64"/>
      <c r="E378" s="65"/>
      <c r="F378" s="64"/>
      <c r="G378" s="69" t="s">
        <v>62</v>
      </c>
      <c r="H378" s="64"/>
      <c r="I378" s="61"/>
    </row>
    <row r="379" spans="2:9" s="8" customFormat="1" ht="14.25" x14ac:dyDescent="0.2">
      <c r="C379" s="66"/>
      <c r="D379" s="67"/>
      <c r="E379" s="68"/>
      <c r="F379" s="67"/>
      <c r="G379" s="67"/>
      <c r="H379" s="67"/>
      <c r="I379" s="61"/>
    </row>
    <row r="380" spans="2:9" s="8" customFormat="1" ht="14.25" x14ac:dyDescent="0.2">
      <c r="B380" s="56"/>
      <c r="C380" s="66"/>
      <c r="D380" s="67"/>
      <c r="E380" s="68"/>
      <c r="F380" s="67"/>
      <c r="G380" s="67"/>
      <c r="H380" s="67"/>
      <c r="I380" s="61"/>
    </row>
    <row r="381" spans="2:9" s="8" customFormat="1" ht="14.25" x14ac:dyDescent="0.2">
      <c r="B381" s="56"/>
      <c r="C381" s="66"/>
      <c r="D381" s="67"/>
      <c r="E381" s="68"/>
      <c r="F381" s="67"/>
      <c r="G381" s="67"/>
      <c r="H381" s="67"/>
      <c r="I381" s="61"/>
    </row>
  </sheetData>
  <hyperlinks>
    <hyperlink ref="B378" r:id="rId1" xr:uid="{00000000-0004-0000-0300-000000000000}"/>
    <hyperlink ref="G378" r:id="rId2" xr:uid="{00000000-0004-0000-0300-000001000000}"/>
  </hyperlinks>
  <pageMargins left="0.70866141732283472" right="0.70866141732283472" top="0.74803149606299213" bottom="0.74803149606299213" header="0.31496062992125984" footer="0.31496062992125984"/>
  <pageSetup paperSize="9" scale="34"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6588C72DBC964485F42D4EDD8AD866" ma:contentTypeVersion="14" ma:contentTypeDescription="Crear nuevo documento." ma:contentTypeScope="" ma:versionID="6d8e0ecfa93aa6af6dc40c3ad5595f52">
  <xsd:schema xmlns:xsd="http://www.w3.org/2001/XMLSchema" xmlns:xs="http://www.w3.org/2001/XMLSchema" xmlns:p="http://schemas.microsoft.com/office/2006/metadata/properties" xmlns:ns2="bba69b10-c497-49d2-86d6-0a2ff252843f" xmlns:ns3="1d5b5c73-de20-4e04-9cd3-394e24e35ef5" targetNamespace="http://schemas.microsoft.com/office/2006/metadata/properties" ma:root="true" ma:fieldsID="890a279525631331559bb965ba193a70" ns2:_="" ns3:_="">
    <xsd:import namespace="bba69b10-c497-49d2-86d6-0a2ff252843f"/>
    <xsd:import namespace="1d5b5c73-de20-4e04-9cd3-394e24e35e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69b10-c497-49d2-86d6-0a2ff25284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63893423-6642-4e46-86c7-65b14e417bc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d5b5c73-de20-4e04-9cd3-394e24e35ef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86f7f7d-04f4-4bf3-8b5c-d75d5fa7429a}" ma:internalName="TaxCatchAll" ma:showField="CatchAllData" ma:web="1d5b5c73-de20-4e04-9cd3-394e24e35ef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a69b10-c497-49d2-86d6-0a2ff252843f">
      <Terms xmlns="http://schemas.microsoft.com/office/infopath/2007/PartnerControls"/>
    </lcf76f155ced4ddcb4097134ff3c332f>
    <TaxCatchAll xmlns="1d5b5c73-de20-4e04-9cd3-394e24e35ef5" xsi:nil="true"/>
  </documentManagement>
</p:properties>
</file>

<file path=customXml/itemProps1.xml><?xml version="1.0" encoding="utf-8"?>
<ds:datastoreItem xmlns:ds="http://schemas.openxmlformats.org/officeDocument/2006/customXml" ds:itemID="{DE0E9E9B-D354-46D1-B5DD-116AAB13A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a69b10-c497-49d2-86d6-0a2ff252843f"/>
    <ds:schemaRef ds:uri="1d5b5c73-de20-4e04-9cd3-394e24e35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701582-F3E4-413B-A195-57195E6A214A}">
  <ds:schemaRefs>
    <ds:schemaRef ds:uri="http://schemas.microsoft.com/sharepoint/v3/contenttype/forms"/>
  </ds:schemaRefs>
</ds:datastoreItem>
</file>

<file path=customXml/itemProps3.xml><?xml version="1.0" encoding="utf-8"?>
<ds:datastoreItem xmlns:ds="http://schemas.openxmlformats.org/officeDocument/2006/customXml" ds:itemID="{ACCF3BAC-3F2E-44B5-8179-7A220120C265}">
  <ds:schemaRefs>
    <ds:schemaRef ds:uri="http://schemas.microsoft.com/office/2006/metadata/properties"/>
    <ds:schemaRef ds:uri="http://purl.org/dc/elements/1.1/"/>
    <ds:schemaRef ds:uri="bba69b10-c497-49d2-86d6-0a2ff252843f"/>
    <ds:schemaRef ds:uri="1d5b5c73-de20-4e04-9cd3-394e24e35ef5"/>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PVB - Resumen - Summary</vt:lpstr>
      <vt:lpstr>PVB - Diario - Daily</vt:lpstr>
      <vt:lpstr>TVB-AVB - Resumen - Summary </vt:lpstr>
      <vt:lpstr>TVB-AVB - Diario - Daily</vt:lpstr>
      <vt:lpstr>'PVB - Diario - Daily'!Área_de_impresión</vt:lpstr>
      <vt:lpstr>'PVB - Resumen - Summary'!Área_de_impresión</vt:lpstr>
      <vt:lpstr>'TVB-AVB - Diario - Daily'!Área_de_impresión</vt:lpstr>
      <vt:lpstr>'TVB-AVB - Resumen - Summary '!Área_de_impresión</vt:lpstr>
    </vt:vector>
  </TitlesOfParts>
  <Manager/>
  <Company>Enagas GTS S.A.U.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Programa semanal de estimaciones de necesidades diarias de gas de operación</dc:title>
  <dc:subject/>
  <dc:creator>Hidalgo Tejero, Ana Maria</dc:creator>
  <cp:keywords/>
  <dc:description/>
  <cp:lastModifiedBy>ENA</cp:lastModifiedBy>
  <cp:revision/>
  <dcterms:created xsi:type="dcterms:W3CDTF">2007-10-04T06:50:16Z</dcterms:created>
  <dcterms:modified xsi:type="dcterms:W3CDTF">2022-12-30T08:17:39Z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0x010100916588C72DBC964485F42D4EDD8AD866</vt:lpwstr>
  </property>
  <property fmtid="{D5CDD505-2E9C-101B-9397-08002B2CF9AE}" pid="3" name="MediaServiceImageTags">
    <vt:lpwstr/>
  </property>
</Properties>
</file>