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checkCompatibility="1"/>
  <mc:AlternateContent xmlns:mc="http://schemas.openxmlformats.org/markup-compatibility/2006">
    <mc:Choice Requires="x15">
      <x15ac:absPath xmlns:x15ac="http://schemas.microsoft.com/office/spreadsheetml/2010/11/ac" url="C:\Users\EN85213\OneDrive - Enagás, S.A\Acciones de Balance\Informes\Registro de Acciones de Balance\2023\"/>
    </mc:Choice>
  </mc:AlternateContent>
  <xr:revisionPtr revIDLastSave="356" documentId="6_{194EE143-31FF-4BAB-98DE-1BB9F4658F39}" xr6:coauthVersionLast="36" xr6:coauthVersionMax="47" xr10:uidLastSave="{5D834A0B-931F-4F35-AAA5-900EE908AB98}"/>
  <bookViews>
    <workbookView xWindow="730" yWindow="75600" windowWidth="14400" windowHeight="2520" tabRatio="350" activeTab="1" xr2:uid="{00000000-000D-0000-FFFF-FFFF00000000}"/>
  </bookViews>
  <sheets>
    <sheet name="PVB - Resumen - Summary" sheetId="29" r:id="rId1"/>
    <sheet name="PVB - Diario - Daily" sheetId="31" r:id="rId2"/>
  </sheets>
  <definedNames>
    <definedName name="_xlnm._FilterDatabase" localSheetId="1" hidden="1">'PVB - Diario - Daily'!$A$9:$P$374</definedName>
    <definedName name="_xlnm._FilterDatabase" localSheetId="0" hidden="1">'PVB - Resumen - Summary'!#REF!</definedName>
    <definedName name="_xlnm.Print_Area" localSheetId="1">'PVB - Diario - Daily'!$A$1:$J$48</definedName>
    <definedName name="_xlnm.Print_Area" localSheetId="0">'PVB - Resumen - Summary'!$A$1:$J$58</definedName>
  </definedNames>
  <calcPr calcId="191028"/>
</workbook>
</file>

<file path=xl/calcChain.xml><?xml version="1.0" encoding="utf-8"?>
<calcChain xmlns="http://schemas.openxmlformats.org/spreadsheetml/2006/main">
  <c r="E102" i="31" l="1"/>
  <c r="E101" i="31"/>
  <c r="B11" i="31"/>
  <c r="L32" i="29"/>
  <c r="E15" i="29" a="1"/>
  <c r="E15" i="29" s="1"/>
  <c r="J15" i="29" a="1"/>
  <c r="J15" i="29" s="1"/>
  <c r="E12" i="29"/>
  <c r="D27" i="29" a="1"/>
  <c r="D27" i="29"/>
  <c r="D29" i="29" a="1"/>
  <c r="D29" i="29"/>
  <c r="N24" i="29"/>
  <c r="N32" i="29"/>
  <c r="N31" i="29"/>
  <c r="M32" i="29"/>
  <c r="M31" i="29"/>
  <c r="N33" i="29"/>
  <c r="M33" i="29"/>
  <c r="M34" i="29"/>
  <c r="L33" i="29"/>
  <c r="L34" i="29"/>
  <c r="F35" i="29" a="1"/>
  <c r="F35" i="29"/>
  <c r="F29" i="29" a="1"/>
  <c r="F29" i="29"/>
  <c r="N37" i="29" a="1"/>
  <c r="N37" i="29" s="1"/>
  <c r="M37" i="29" a="1"/>
  <c r="M37" i="29"/>
  <c r="N35" i="29" a="1"/>
  <c r="N35" i="29" s="1"/>
  <c r="M35" i="29" a="1"/>
  <c r="M35" i="29"/>
  <c r="L37" i="29" a="1"/>
  <c r="L37" i="29"/>
  <c r="L35" i="29" a="1"/>
  <c r="L35" i="29"/>
  <c r="K37" i="29" a="1"/>
  <c r="K37" i="29"/>
  <c r="K35" i="29" a="1"/>
  <c r="K35" i="29"/>
  <c r="J29" i="29" a="1"/>
  <c r="J29" i="29"/>
  <c r="I29" i="29" a="1"/>
  <c r="I29" i="29"/>
  <c r="J27" i="29" a="1"/>
  <c r="J27" i="29"/>
  <c r="I27" i="29" a="1"/>
  <c r="I27" i="29"/>
  <c r="G37" i="29" a="1"/>
  <c r="G37" i="29"/>
  <c r="F37" i="29" a="1"/>
  <c r="F37" i="29"/>
  <c r="G35" i="29" a="1"/>
  <c r="G35" i="29"/>
  <c r="H27" i="29" a="1"/>
  <c r="H27" i="29"/>
  <c r="G27" i="29" a="1"/>
  <c r="G27" i="29"/>
  <c r="H29" i="29" a="1"/>
  <c r="H29" i="29"/>
  <c r="G29" i="29" a="1"/>
  <c r="G29" i="29"/>
  <c r="I6" i="29"/>
  <c r="O37" i="29" a="1"/>
  <c r="O37" i="29" s="1"/>
  <c r="O35" i="29" a="1"/>
  <c r="O35" i="29" s="1"/>
  <c r="O33" i="29"/>
  <c r="O32" i="29"/>
  <c r="O31" i="29"/>
  <c r="K33" i="29"/>
  <c r="K32" i="29"/>
  <c r="K31" i="29"/>
  <c r="K34" i="29"/>
  <c r="O29" i="29" a="1"/>
  <c r="O29" i="29" s="1"/>
  <c r="O27" i="29" a="1"/>
  <c r="O27" i="29" s="1"/>
  <c r="O25" i="29"/>
  <c r="O24" i="29"/>
  <c r="O23" i="29"/>
  <c r="N29" i="29" a="1"/>
  <c r="N29" i="29" s="1"/>
  <c r="N27" i="29" a="1"/>
  <c r="N27" i="29" s="1"/>
  <c r="N25" i="29"/>
  <c r="N23" i="29"/>
  <c r="M29" i="29" a="1"/>
  <c r="M29" i="29"/>
  <c r="M27" i="29" a="1"/>
  <c r="M27" i="29"/>
  <c r="M25" i="29"/>
  <c r="M24" i="29"/>
  <c r="M23" i="29"/>
  <c r="M26" i="29"/>
  <c r="L29" i="29" a="1"/>
  <c r="L29" i="29"/>
  <c r="L27" i="29" a="1"/>
  <c r="L27" i="29"/>
  <c r="L25" i="29"/>
  <c r="L24" i="29"/>
  <c r="L23" i="29"/>
  <c r="L26" i="29"/>
  <c r="L31" i="29"/>
  <c r="K29" i="29" a="1"/>
  <c r="K29" i="29"/>
  <c r="K27" i="29" a="1"/>
  <c r="K27" i="29"/>
  <c r="K25" i="29"/>
  <c r="K24" i="29"/>
  <c r="K23" i="29" a="1"/>
  <c r="K23" i="29"/>
  <c r="K26" i="29"/>
  <c r="J35" i="29" a="1"/>
  <c r="J35" i="29"/>
  <c r="J37" i="29" a="1"/>
  <c r="J37" i="29"/>
  <c r="I37" i="29" a="1"/>
  <c r="I37" i="29"/>
  <c r="I35" i="29" a="1"/>
  <c r="I35" i="29"/>
  <c r="J33" i="29" a="1"/>
  <c r="J33" i="29"/>
  <c r="I33" i="29" a="1"/>
  <c r="I33" i="29"/>
  <c r="J32" i="29" a="1"/>
  <c r="J32" i="29"/>
  <c r="I32" i="29" a="1"/>
  <c r="I32" i="29"/>
  <c r="J31" i="29" a="1"/>
  <c r="J31" i="29"/>
  <c r="I31" i="29" a="1"/>
  <c r="I31" i="29"/>
  <c r="J25" i="29" a="1"/>
  <c r="J25" i="29"/>
  <c r="I25" i="29" a="1"/>
  <c r="I25" i="29"/>
  <c r="J24" i="29" a="1"/>
  <c r="J24" i="29"/>
  <c r="I24" i="29" a="1"/>
  <c r="I24" i="29"/>
  <c r="J23" i="29"/>
  <c r="I23" i="29" a="1"/>
  <c r="I23" i="29"/>
  <c r="J26" i="29"/>
  <c r="I34" i="29"/>
  <c r="I26" i="29"/>
  <c r="J34" i="29"/>
  <c r="H37" i="29" a="1"/>
  <c r="H37" i="29"/>
  <c r="H35" i="29" a="1"/>
  <c r="H35" i="29"/>
  <c r="H25" i="29"/>
  <c r="H24" i="29"/>
  <c r="H23" i="29"/>
  <c r="H33" i="29"/>
  <c r="H32" i="29"/>
  <c r="H31" i="29"/>
  <c r="H34" i="29"/>
  <c r="H26" i="29"/>
  <c r="G24" i="29"/>
  <c r="G25" i="29"/>
  <c r="G23" i="29"/>
  <c r="G26" i="29"/>
  <c r="H12" i="29"/>
  <c r="C12" i="29"/>
  <c r="G33" i="29"/>
  <c r="G32" i="29"/>
  <c r="G31" i="29"/>
  <c r="G34" i="29"/>
  <c r="E37" i="29" a="1"/>
  <c r="E37" i="29"/>
  <c r="E35" i="29" a="1"/>
  <c r="E35" i="29"/>
  <c r="F33" i="29"/>
  <c r="F32" i="29"/>
  <c r="E32" i="29"/>
  <c r="D32" i="29"/>
  <c r="F31" i="29"/>
  <c r="E31" i="29"/>
  <c r="D31" i="29"/>
  <c r="E29" i="29" a="1"/>
  <c r="E29" i="29"/>
  <c r="F27" i="29" a="1"/>
  <c r="F27" i="29"/>
  <c r="E27" i="29" a="1"/>
  <c r="E27" i="29"/>
  <c r="F25" i="29"/>
  <c r="E25" i="29"/>
  <c r="D25" i="29"/>
  <c r="F24" i="29"/>
  <c r="E24" i="29"/>
  <c r="D24" i="29"/>
  <c r="F23" i="29"/>
  <c r="E23" i="29"/>
  <c r="D23" i="29"/>
  <c r="D37" i="29" a="1"/>
  <c r="D37" i="29"/>
  <c r="D35" i="29" a="1"/>
  <c r="D35" i="29"/>
  <c r="E33" i="29"/>
  <c r="D33" i="29"/>
  <c r="C14" i="29"/>
  <c r="D26" i="29"/>
  <c r="F34" i="29"/>
  <c r="F26" i="29"/>
  <c r="D34" i="29"/>
  <c r="E34" i="29"/>
  <c r="E26" i="29"/>
  <c r="J12" i="29" a="1"/>
  <c r="J12" i="29" s="1"/>
  <c r="H15" i="29"/>
  <c r="C15" i="29"/>
  <c r="H14" i="29"/>
  <c r="O34" i="29" l="1"/>
  <c r="O26" i="29"/>
  <c r="E14" i="29"/>
  <c r="N26" i="29"/>
  <c r="N34" i="29"/>
  <c r="J14" i="29"/>
</calcChain>
</file>

<file path=xl/sharedStrings.xml><?xml version="1.0" encoding="utf-8"?>
<sst xmlns="http://schemas.openxmlformats.org/spreadsheetml/2006/main" count="1810" uniqueCount="62">
  <si>
    <t>INFORMACIÓN SOBRE LAS ACCIONES DE BALANCE DEL GESTOR TÉCNICO DEL SISTEMA</t>
  </si>
  <si>
    <t>INFORMATION ON THE TECHNICAL SYSTEM MANAGER BALANCING ACTIONS</t>
  </si>
  <si>
    <t>Mercados del GTS</t>
  </si>
  <si>
    <t>Fecha Publicación / Publication Date:</t>
  </si>
  <si>
    <t>Dirección de Mercados</t>
  </si>
  <si>
    <t>RESUMEN PVB 2023</t>
  </si>
  <si>
    <t>PVB SUMMARY 2023</t>
  </si>
  <si>
    <r>
      <t xml:space="preserve">COMPRA
</t>
    </r>
    <r>
      <rPr>
        <i/>
        <sz val="16"/>
        <color indexed="42"/>
        <rFont val="Verdana"/>
        <family val="2"/>
      </rPr>
      <t>PURCHASE</t>
    </r>
  </si>
  <si>
    <r>
      <t xml:space="preserve">VENTA
</t>
    </r>
    <r>
      <rPr>
        <i/>
        <sz val="16"/>
        <color indexed="42"/>
        <rFont val="Verdana"/>
        <family val="2"/>
      </rPr>
      <t>SELL</t>
    </r>
  </si>
  <si>
    <t>Acción de Balance</t>
  </si>
  <si>
    <r>
      <t>Precio Máx.</t>
    </r>
    <r>
      <rPr>
        <i/>
        <sz val="11"/>
        <color indexed="42"/>
        <rFont val="Verdana"/>
        <family val="2"/>
      </rPr>
      <t/>
    </r>
  </si>
  <si>
    <t xml:space="preserve">Acción de Balance
</t>
  </si>
  <si>
    <t xml:space="preserve">
Balancing Action</t>
  </si>
  <si>
    <r>
      <rPr>
        <i/>
        <sz val="11"/>
        <color indexed="42"/>
        <rFont val="Verdana"/>
        <family val="2"/>
      </rPr>
      <t>Max. Price</t>
    </r>
    <r>
      <rPr>
        <b/>
        <sz val="11"/>
        <color indexed="42"/>
        <rFont val="Verdana"/>
        <family val="2"/>
      </rPr>
      <t xml:space="preserve">
(€/MWh)</t>
    </r>
  </si>
  <si>
    <t>Balancing Action</t>
  </si>
  <si>
    <r>
      <t>Cantidad</t>
    </r>
    <r>
      <rPr>
        <b/>
        <sz val="10"/>
        <color indexed="42"/>
        <rFont val="Verdana"/>
        <family val="2"/>
      </rPr>
      <t xml:space="preserve">
</t>
    </r>
    <r>
      <rPr>
        <i/>
        <sz val="11"/>
        <color indexed="42"/>
        <rFont val="Verdana"/>
        <family val="2"/>
      </rPr>
      <t>Quantity</t>
    </r>
    <r>
      <rPr>
        <b/>
        <sz val="11"/>
        <color indexed="42"/>
        <rFont val="Verdana"/>
        <family val="2"/>
      </rPr>
      <t xml:space="preserve">
(MWh)</t>
    </r>
  </si>
  <si>
    <r>
      <t xml:space="preserve">Precio Medio
</t>
    </r>
    <r>
      <rPr>
        <i/>
        <sz val="11"/>
        <color indexed="42"/>
        <rFont val="Verdana"/>
        <family val="2"/>
      </rPr>
      <t>Average Price</t>
    </r>
    <r>
      <rPr>
        <b/>
        <sz val="11"/>
        <color indexed="42"/>
        <rFont val="Verdana"/>
        <family val="2"/>
      </rPr>
      <t xml:space="preserve">
</t>
    </r>
    <r>
      <rPr>
        <b/>
        <sz val="10"/>
        <color indexed="42"/>
        <rFont val="Verdana"/>
        <family val="2"/>
      </rPr>
      <t>(€/MWh)</t>
    </r>
  </si>
  <si>
    <t>Coste</t>
  </si>
  <si>
    <t>Precio Mín.</t>
  </si>
  <si>
    <r>
      <rPr>
        <i/>
        <sz val="11"/>
        <color indexed="42"/>
        <rFont val="Verdana"/>
        <family val="2"/>
      </rPr>
      <t>Cost</t>
    </r>
    <r>
      <rPr>
        <b/>
        <sz val="11"/>
        <color indexed="42"/>
        <rFont val="Verdana"/>
        <family val="2"/>
      </rPr>
      <t xml:space="preserve">
(€)*</t>
    </r>
  </si>
  <si>
    <r>
      <rPr>
        <i/>
        <sz val="11"/>
        <color indexed="42"/>
        <rFont val="Verdana"/>
        <family val="2"/>
      </rPr>
      <t>Min. Price</t>
    </r>
    <r>
      <rPr>
        <b/>
        <sz val="11"/>
        <color indexed="42"/>
        <rFont val="Verdana"/>
        <family val="2"/>
      </rPr>
      <t xml:space="preserve">
(€/MWh)</t>
    </r>
  </si>
  <si>
    <t>DETALLE MENSUAL</t>
  </si>
  <si>
    <t>MONTHLY BREAKDOWN</t>
  </si>
  <si>
    <r>
      <t xml:space="preserve">ENERO
</t>
    </r>
    <r>
      <rPr>
        <i/>
        <sz val="10"/>
        <color rgb="FFB2BB34"/>
        <rFont val="Verdana"/>
        <family val="2"/>
      </rPr>
      <t>JANUARY</t>
    </r>
  </si>
  <si>
    <r>
      <t xml:space="preserve">FEBRERO
</t>
    </r>
    <r>
      <rPr>
        <i/>
        <sz val="10"/>
        <color rgb="FFB2BB34"/>
        <rFont val="Verdana"/>
        <family val="2"/>
      </rPr>
      <t>FEBRUARY</t>
    </r>
  </si>
  <si>
    <r>
      <t xml:space="preserve">MARZO
</t>
    </r>
    <r>
      <rPr>
        <i/>
        <sz val="10"/>
        <color rgb="FFB2BB34"/>
        <rFont val="Verdana"/>
        <family val="2"/>
      </rPr>
      <t>MARCH</t>
    </r>
  </si>
  <si>
    <r>
      <t xml:space="preserve">ABRIL
</t>
    </r>
    <r>
      <rPr>
        <i/>
        <sz val="10"/>
        <color rgb="FFB2BB34"/>
        <rFont val="Verdana"/>
        <family val="2"/>
      </rPr>
      <t>APRIL</t>
    </r>
  </si>
  <si>
    <r>
      <t xml:space="preserve">MAYO
</t>
    </r>
    <r>
      <rPr>
        <i/>
        <sz val="10"/>
        <color rgb="FFB2BB34"/>
        <rFont val="Verdana"/>
        <family val="2"/>
      </rPr>
      <t>MAY</t>
    </r>
  </si>
  <si>
    <r>
      <t xml:space="preserve">JUNIO
</t>
    </r>
    <r>
      <rPr>
        <i/>
        <sz val="10"/>
        <color rgb="FFB2BB34"/>
        <rFont val="Verdana"/>
        <family val="2"/>
      </rPr>
      <t>JUNE</t>
    </r>
  </si>
  <si>
    <r>
      <t xml:space="preserve">JULIO
</t>
    </r>
    <r>
      <rPr>
        <i/>
        <sz val="10"/>
        <color rgb="FFB2BB34"/>
        <rFont val="Verdana"/>
        <family val="2"/>
      </rPr>
      <t>JULY</t>
    </r>
  </si>
  <si>
    <r>
      <t xml:space="preserve">AGOSTO
</t>
    </r>
    <r>
      <rPr>
        <i/>
        <sz val="10"/>
        <color rgb="FFB2BB34"/>
        <rFont val="Verdana"/>
        <family val="2"/>
      </rPr>
      <t>AUGUST</t>
    </r>
  </si>
  <si>
    <r>
      <t xml:space="preserve">SEPTIEMBRE
</t>
    </r>
    <r>
      <rPr>
        <i/>
        <sz val="10"/>
        <color rgb="FFB2BB34"/>
        <rFont val="Verdana"/>
        <family val="2"/>
      </rPr>
      <t>SEPTEMBER</t>
    </r>
  </si>
  <si>
    <r>
      <t xml:space="preserve">OCTUBRE
</t>
    </r>
    <r>
      <rPr>
        <i/>
        <sz val="10"/>
        <color rgb="FFB2BB34"/>
        <rFont val="Verdana"/>
        <family val="2"/>
      </rPr>
      <t>OCTOBER</t>
    </r>
  </si>
  <si>
    <r>
      <t xml:space="preserve">NOVIEMBRE
</t>
    </r>
    <r>
      <rPr>
        <i/>
        <sz val="10"/>
        <color rgb="FFB2BB34"/>
        <rFont val="Verdana"/>
        <family val="2"/>
      </rPr>
      <t>NOVEMBER</t>
    </r>
  </si>
  <si>
    <r>
      <t xml:space="preserve">DICIEMBRE
</t>
    </r>
    <r>
      <rPr>
        <sz val="10"/>
        <color rgb="FFB2BB34"/>
        <rFont val="Verdana"/>
        <family val="2"/>
      </rPr>
      <t>DECEMBER</t>
    </r>
  </si>
  <si>
    <r>
      <t xml:space="preserve">Acciones de Balance
</t>
    </r>
    <r>
      <rPr>
        <i/>
        <sz val="11"/>
        <color indexed="42"/>
        <rFont val="Verdana"/>
        <family val="2"/>
      </rPr>
      <t>Balancing Actions</t>
    </r>
  </si>
  <si>
    <t>Coste
Cost
(€) *</t>
  </si>
  <si>
    <r>
      <t xml:space="preserve">COMPRA
</t>
    </r>
    <r>
      <rPr>
        <i/>
        <sz val="12"/>
        <color rgb="FFB2BB34"/>
        <rFont val="Verdana"/>
        <family val="2"/>
      </rPr>
      <t>PURCHASE</t>
    </r>
  </si>
  <si>
    <t>Precio Mínimo</t>
  </si>
  <si>
    <r>
      <rPr>
        <i/>
        <sz val="11"/>
        <color indexed="42"/>
        <rFont val="Verdana"/>
        <family val="2"/>
      </rPr>
      <t>Minimum Price</t>
    </r>
    <r>
      <rPr>
        <b/>
        <sz val="11"/>
        <color indexed="42"/>
        <rFont val="Verdana"/>
        <family val="2"/>
      </rPr>
      <t xml:space="preserve">
(€/MWh)</t>
    </r>
  </si>
  <si>
    <r>
      <t xml:space="preserve">Precio Máximo
</t>
    </r>
    <r>
      <rPr>
        <i/>
        <sz val="11"/>
        <color indexed="42"/>
        <rFont val="Verdana"/>
        <family val="2"/>
      </rPr>
      <t/>
    </r>
  </si>
  <si>
    <r>
      <rPr>
        <i/>
        <sz val="11"/>
        <color indexed="42"/>
        <rFont val="Verdana"/>
        <family val="2"/>
      </rPr>
      <t>Maximum Price</t>
    </r>
    <r>
      <rPr>
        <b/>
        <sz val="11"/>
        <color indexed="42"/>
        <rFont val="Verdana"/>
        <family val="2"/>
      </rPr>
      <t xml:space="preserve">
(€/MWh)</t>
    </r>
  </si>
  <si>
    <r>
      <t xml:space="preserve">VENTA
</t>
    </r>
    <r>
      <rPr>
        <i/>
        <sz val="12"/>
        <color rgb="FFB2BB34"/>
        <rFont val="Verdana"/>
        <family val="2"/>
      </rPr>
      <t>SELL</t>
    </r>
  </si>
  <si>
    <t>Precio Máximo</t>
  </si>
  <si>
    <r>
      <t xml:space="preserve">Costes de compras mostrados con signo positivo y costes de venta con signo negativo </t>
    </r>
    <r>
      <rPr>
        <b/>
        <vertAlign val="superscript"/>
        <sz val="10"/>
        <color indexed="58"/>
        <rFont val="Verdana"/>
        <family val="2"/>
      </rPr>
      <t>*</t>
    </r>
    <r>
      <rPr>
        <b/>
        <sz val="10"/>
        <color indexed="58"/>
        <rFont val="Verdana"/>
        <family val="2"/>
      </rPr>
      <t/>
    </r>
  </si>
  <si>
    <t>Purchase costs are shown with a plus sign and sell costs with a minus sign *</t>
  </si>
  <si>
    <t xml:space="preserve"> </t>
  </si>
  <si>
    <r>
      <t xml:space="preserve">Sesión de negociación
</t>
    </r>
    <r>
      <rPr>
        <i/>
        <sz val="11"/>
        <color indexed="42"/>
        <rFont val="Verdana"/>
        <family val="2"/>
      </rPr>
      <t>Trading Session</t>
    </r>
  </si>
  <si>
    <r>
      <t xml:space="preserve">Acción de Balance
</t>
    </r>
    <r>
      <rPr>
        <i/>
        <sz val="11"/>
        <color indexed="42"/>
        <rFont val="Verdana"/>
        <family val="2"/>
      </rPr>
      <t>Balancing Action</t>
    </r>
  </si>
  <si>
    <r>
      <t xml:space="preserve">Coste
</t>
    </r>
    <r>
      <rPr>
        <i/>
        <sz val="11"/>
        <color indexed="42"/>
        <rFont val="Verdana"/>
        <family val="2"/>
      </rPr>
      <t>Cost</t>
    </r>
    <r>
      <rPr>
        <b/>
        <sz val="11"/>
        <color indexed="42"/>
        <rFont val="Verdana"/>
        <family val="2"/>
      </rPr>
      <t xml:space="preserve">
(€)</t>
    </r>
    <r>
      <rPr>
        <b/>
        <vertAlign val="superscript"/>
        <sz val="11"/>
        <color indexed="42"/>
        <rFont val="Verdana"/>
        <family val="2"/>
      </rPr>
      <t xml:space="preserve"> *</t>
    </r>
  </si>
  <si>
    <r>
      <t xml:space="preserve">Precio Mín.
</t>
    </r>
    <r>
      <rPr>
        <i/>
        <sz val="11"/>
        <color indexed="42"/>
        <rFont val="Verdana"/>
        <family val="2"/>
      </rPr>
      <t>Min. Price</t>
    </r>
    <r>
      <rPr>
        <b/>
        <sz val="11"/>
        <color indexed="42"/>
        <rFont val="Verdana"/>
        <family val="2"/>
      </rPr>
      <t xml:space="preserve">
</t>
    </r>
    <r>
      <rPr>
        <b/>
        <sz val="10"/>
        <color indexed="42"/>
        <rFont val="Verdana"/>
        <family val="2"/>
      </rPr>
      <t>(€/MWh)</t>
    </r>
  </si>
  <si>
    <r>
      <t xml:space="preserve">Precio Máx.
</t>
    </r>
    <r>
      <rPr>
        <i/>
        <sz val="11"/>
        <color indexed="42"/>
        <rFont val="Verdana"/>
        <family val="2"/>
      </rPr>
      <t>Max. Price</t>
    </r>
    <r>
      <rPr>
        <b/>
        <sz val="11"/>
        <color indexed="42"/>
        <rFont val="Verdana"/>
        <family val="2"/>
      </rPr>
      <t xml:space="preserve">
</t>
    </r>
    <r>
      <rPr>
        <b/>
        <sz val="10"/>
        <color indexed="42"/>
        <rFont val="Verdana"/>
        <family val="2"/>
      </rPr>
      <t>(€/MWh)</t>
    </r>
  </si>
  <si>
    <r>
      <t xml:space="preserve">Justificación
</t>
    </r>
    <r>
      <rPr>
        <i/>
        <sz val="11"/>
        <color indexed="42"/>
        <rFont val="Verdana"/>
        <family val="2"/>
      </rPr>
      <t>Justification</t>
    </r>
  </si>
  <si>
    <t>NO</t>
  </si>
  <si>
    <t>-</t>
  </si>
  <si>
    <r>
      <t xml:space="preserve">COMPRA
</t>
    </r>
    <r>
      <rPr>
        <i/>
        <sz val="11"/>
        <color rgb="FF0071A1"/>
        <rFont val="Verdana"/>
        <family val="2"/>
      </rPr>
      <t>PURCHASE</t>
    </r>
  </si>
  <si>
    <r>
      <t>El Volumen de Gas Disponible inicial, podría derivar en que al finalizar el día de gas, el nivel de existencias en la red de transporte se situara dentro de la Banda de Alerta (BA).</t>
    </r>
    <r>
      <rPr>
        <b/>
        <vertAlign val="superscript"/>
        <sz val="10"/>
        <color indexed="58"/>
        <rFont val="Verdana"/>
        <family val="2"/>
      </rPr>
      <t xml:space="preserve"> **</t>
    </r>
    <r>
      <rPr>
        <b/>
        <sz val="10"/>
        <color indexed="58"/>
        <rFont val="Verdana"/>
        <family val="2"/>
      </rPr>
      <t xml:space="preserve">
</t>
    </r>
    <r>
      <rPr>
        <i/>
        <sz val="10"/>
        <color indexed="58"/>
        <rFont val="Verdana"/>
        <family val="2"/>
      </rPr>
      <t xml:space="preserve">The volume of gas within the Transmission Network at the beginning of the current gas day, could place the linepack level within the Alert Level (BA) at the end of the day. </t>
    </r>
    <r>
      <rPr>
        <i/>
        <vertAlign val="superscript"/>
        <sz val="10"/>
        <color indexed="58"/>
        <rFont val="Verdana"/>
        <family val="2"/>
      </rPr>
      <t>**</t>
    </r>
  </si>
  <si>
    <r>
      <t xml:space="preserve">VENTA
</t>
    </r>
    <r>
      <rPr>
        <i/>
        <sz val="11"/>
        <color rgb="FF0071A1"/>
        <rFont val="Verdana"/>
        <family val="2"/>
      </rPr>
      <t>SELL</t>
    </r>
  </si>
  <si>
    <r>
      <t xml:space="preserve">* Costes de compras mostrados con signo positivo y costes de venta con signo negativo / </t>
    </r>
    <r>
      <rPr>
        <i/>
        <sz val="11"/>
        <color indexed="58"/>
        <rFont val="Verdana"/>
        <family val="2"/>
      </rPr>
      <t>Purchase costs are shown with a plus sign and sell costs with a minus sign</t>
    </r>
  </si>
  <si>
    <r>
      <t xml:space="preserve">** Puede consultar el Volumen de Gas Disponible (VGD) en el siguiente link, seleccionando la fecha deseada: / </t>
    </r>
    <r>
      <rPr>
        <i/>
        <sz val="11"/>
        <color indexed="58"/>
        <rFont val="Verdana"/>
        <family val="2"/>
      </rPr>
      <t xml:space="preserve">For detailed information the Network Imbalance Index can be consulted in the folowing link: </t>
    </r>
  </si>
  <si>
    <t>https://www.enagas.es/enagas/es/Gestion_Tecnica_Sistema/Mercados/Volumen_de_gas_disponible</t>
  </si>
  <si>
    <t>https://www.enagas.es/enagas/en/Gestion_Tecnica_Sistema/Mercados/Volumen_de_gas_disponible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</si>
</sst>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
    <numFmt numFmtId="166" formatCode="#,##0.00\ _€"/>
    <numFmt numFmtId="167" formatCode="0.00_ ;\-0.00\ "/>
    <numFmt numFmtId="168" formatCode="[$-C0A]d\-mmm;@"/>
    <numFmt numFmtId="169" formatCode="dd/mm/yy;@"/>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indexed="58"/>
      <name val="Verdana"/>
      <family val="2"/>
    </font>
    <font>
      <b/>
      <sz val="10"/>
      <color indexed="42"/>
      <name val="Verdana"/>
      <family val="2"/>
    </font>
    <font>
      <b/>
      <sz val="10"/>
      <color indexed="58"/>
      <name val="Verdana"/>
      <family val="2"/>
    </font>
    <font>
      <b/>
      <i/>
      <sz val="10"/>
      <color indexed="42"/>
      <name val="Verdana"/>
      <family val="2"/>
    </font>
    <font>
      <sz val="10"/>
      <color indexed="58"/>
      <name val="Verdana"/>
      <family val="2"/>
    </font>
    <font>
      <b/>
      <sz val="12"/>
      <color indexed="58"/>
      <name val="Verdana"/>
      <family val="2"/>
    </font>
    <font>
      <b/>
      <sz val="11"/>
      <color indexed="42"/>
      <name val="Verdana"/>
      <family val="2"/>
    </font>
    <font>
      <b/>
      <sz val="11"/>
      <color indexed="58"/>
      <name val="Verdana"/>
      <family val="2"/>
    </font>
    <font>
      <sz val="11"/>
      <name val="Arial"/>
      <family val="2"/>
    </font>
    <font>
      <sz val="9"/>
      <color indexed="58"/>
      <name val="Verdana"/>
      <family val="2"/>
    </font>
    <font>
      <b/>
      <sz val="9"/>
      <color indexed="58"/>
      <name val="Verdana"/>
      <family val="2"/>
    </font>
    <font>
      <b/>
      <sz val="14"/>
      <color indexed="58"/>
      <name val="Verdana"/>
      <family val="2"/>
    </font>
    <font>
      <u/>
      <sz val="10"/>
      <color theme="10"/>
      <name val="Arial"/>
      <family val="2"/>
    </font>
    <font>
      <b/>
      <sz val="16"/>
      <color indexed="42"/>
      <name val="Verdana"/>
      <family val="2"/>
    </font>
    <font>
      <i/>
      <sz val="11"/>
      <color indexed="42"/>
      <name val="Verdana"/>
      <family val="2"/>
    </font>
    <font>
      <b/>
      <vertAlign val="superscript"/>
      <sz val="11"/>
      <color indexed="42"/>
      <name val="Verdana"/>
      <family val="2"/>
    </font>
    <font>
      <i/>
      <sz val="12"/>
      <color indexed="58"/>
      <name val="Verdana"/>
      <family val="2"/>
    </font>
    <font>
      <i/>
      <sz val="11"/>
      <color indexed="58"/>
      <name val="Verdana"/>
      <family val="2"/>
    </font>
    <font>
      <sz val="11"/>
      <color indexed="58"/>
      <name val="Verdana"/>
      <family val="2"/>
    </font>
    <font>
      <u/>
      <sz val="11"/>
      <color theme="10"/>
      <name val="Arial"/>
      <family val="2"/>
    </font>
    <font>
      <b/>
      <vertAlign val="superscript"/>
      <sz val="10"/>
      <color indexed="58"/>
      <name val="Verdana"/>
      <family val="2"/>
    </font>
    <font>
      <i/>
      <sz val="10"/>
      <color indexed="58"/>
      <name val="Verdana"/>
      <family val="2"/>
    </font>
    <font>
      <i/>
      <sz val="16"/>
      <color indexed="42"/>
      <name val="Verdana"/>
      <family val="2"/>
    </font>
    <font>
      <b/>
      <sz val="10"/>
      <color rgb="FFB2BB34"/>
      <name val="Verdana"/>
      <family val="2"/>
    </font>
    <font>
      <i/>
      <sz val="10"/>
      <color rgb="FFB2BB34"/>
      <name val="Verdana"/>
      <family val="2"/>
    </font>
    <font>
      <b/>
      <sz val="12"/>
      <color rgb="FFB2BB34"/>
      <name val="Verdana"/>
      <family val="2"/>
    </font>
    <font>
      <i/>
      <sz val="12"/>
      <color rgb="FFB2BB34"/>
      <name val="Verdana"/>
      <family val="2"/>
    </font>
    <font>
      <sz val="10"/>
      <color rgb="FFB2BB34"/>
      <name val="Verdana"/>
      <family val="2"/>
    </font>
    <font>
      <sz val="14"/>
      <color indexed="58"/>
      <name val="Verdana"/>
      <family val="2"/>
    </font>
    <font>
      <i/>
      <sz val="14"/>
      <color indexed="58"/>
      <name val="Verdana"/>
      <family val="2"/>
    </font>
    <font>
      <sz val="14"/>
      <name val="Arial"/>
      <family val="2"/>
    </font>
    <font>
      <sz val="10"/>
      <name val="Arial"/>
      <family val="2"/>
    </font>
    <font>
      <i/>
      <sz val="11"/>
      <color rgb="FF0071A1"/>
      <name val="Verdana"/>
      <family val="2"/>
    </font>
    <font>
      <i/>
      <vertAlign val="superscript"/>
      <sz val="10"/>
      <color indexed="58"/>
      <name val="Verdana"/>
      <family val="2"/>
    </font>
  </fonts>
  <fills count="2">
    <fill>
      <patternFill patternType="none"/>
    </fill>
    <fill>
      <patternFill patternType="gray125"/>
    </fill>
  </fills>
  <borders count="41">
    <border>
      <left/>
      <right/>
      <top/>
      <bottom/>
      <diagonal/>
    </border>
    <border>
      <left/>
      <right/>
      <top/>
      <bottom style="medium">
        <color indexed="42"/>
      </bottom>
      <diagonal/>
    </border>
    <border>
      <left style="medium">
        <color indexed="42"/>
      </left>
      <right style="medium">
        <color indexed="42"/>
      </right>
      <top style="hair">
        <color indexed="42"/>
      </top>
      <bottom style="medium">
        <color indexed="42"/>
      </bottom>
      <diagonal/>
    </border>
    <border>
      <left style="medium">
        <color indexed="42"/>
      </left>
      <right style="medium">
        <color indexed="42"/>
      </right>
      <top/>
      <bottom style="hair">
        <color indexed="42"/>
      </bottom>
      <diagonal/>
    </border>
    <border>
      <left style="medium">
        <color indexed="42"/>
      </left>
      <right/>
      <top style="medium">
        <color indexed="42"/>
      </top>
      <bottom/>
      <diagonal/>
    </border>
    <border>
      <left/>
      <right/>
      <top style="medium">
        <color indexed="42"/>
      </top>
      <bottom/>
      <diagonal/>
    </border>
    <border>
      <left/>
      <right style="medium">
        <color indexed="42"/>
      </right>
      <top style="medium">
        <color indexed="42"/>
      </top>
      <bottom/>
      <diagonal/>
    </border>
    <border>
      <left style="medium">
        <color indexed="42"/>
      </left>
      <right style="medium">
        <color indexed="42"/>
      </right>
      <top style="medium">
        <color indexed="42"/>
      </top>
      <bottom style="hair">
        <color indexed="42"/>
      </bottom>
      <diagonal/>
    </border>
    <border>
      <left style="medium">
        <color indexed="42"/>
      </left>
      <right style="medium">
        <color indexed="42"/>
      </right>
      <top style="hair">
        <color indexed="42"/>
      </top>
      <bottom style="hair">
        <color indexed="42"/>
      </bottom>
      <diagonal/>
    </border>
    <border>
      <left style="medium">
        <color indexed="42"/>
      </left>
      <right style="medium">
        <color indexed="42"/>
      </right>
      <top style="medium">
        <color indexed="42"/>
      </top>
      <bottom style="medium">
        <color indexed="42"/>
      </bottom>
      <diagonal/>
    </border>
    <border>
      <left style="medium">
        <color indexed="42"/>
      </left>
      <right style="medium">
        <color indexed="42"/>
      </right>
      <top/>
      <bottom style="medium">
        <color indexed="42"/>
      </bottom>
      <diagonal/>
    </border>
    <border>
      <left style="medium">
        <color indexed="42"/>
      </left>
      <right style="medium">
        <color indexed="42"/>
      </right>
      <top style="hair">
        <color indexed="42"/>
      </top>
      <bottom/>
      <diagonal/>
    </border>
    <border>
      <left/>
      <right/>
      <top/>
      <bottom style="dotted">
        <color rgb="FF007AAE"/>
      </bottom>
      <diagonal/>
    </border>
    <border>
      <left style="medium">
        <color indexed="42"/>
      </left>
      <right style="medium">
        <color indexed="42"/>
      </right>
      <top style="medium">
        <color indexed="42"/>
      </top>
      <bottom/>
      <diagonal/>
    </border>
    <border>
      <left style="medium">
        <color indexed="42"/>
      </left>
      <right style="hair">
        <color indexed="42"/>
      </right>
      <top style="medium">
        <color indexed="42"/>
      </top>
      <bottom style="hair">
        <color indexed="42"/>
      </bottom>
      <diagonal/>
    </border>
    <border>
      <left style="hair">
        <color indexed="42"/>
      </left>
      <right style="hair">
        <color indexed="42"/>
      </right>
      <top style="medium">
        <color indexed="42"/>
      </top>
      <bottom style="hair">
        <color indexed="42"/>
      </bottom>
      <diagonal/>
    </border>
    <border>
      <left style="hair">
        <color indexed="42"/>
      </left>
      <right style="medium">
        <color indexed="42"/>
      </right>
      <top style="medium">
        <color indexed="42"/>
      </top>
      <bottom style="hair">
        <color indexed="42"/>
      </bottom>
      <diagonal/>
    </border>
    <border>
      <left style="medium">
        <color indexed="42"/>
      </left>
      <right style="hair">
        <color indexed="42"/>
      </right>
      <top style="hair">
        <color indexed="42"/>
      </top>
      <bottom style="hair">
        <color indexed="42"/>
      </bottom>
      <diagonal/>
    </border>
    <border>
      <left style="hair">
        <color indexed="42"/>
      </left>
      <right style="hair">
        <color indexed="42"/>
      </right>
      <top style="hair">
        <color indexed="42"/>
      </top>
      <bottom style="hair">
        <color indexed="42"/>
      </bottom>
      <diagonal/>
    </border>
    <border>
      <left style="hair">
        <color indexed="42"/>
      </left>
      <right style="medium">
        <color indexed="42"/>
      </right>
      <top style="hair">
        <color indexed="42"/>
      </top>
      <bottom style="hair">
        <color indexed="42"/>
      </bottom>
      <diagonal/>
    </border>
    <border>
      <left style="medium">
        <color indexed="42"/>
      </left>
      <right style="hair">
        <color indexed="42"/>
      </right>
      <top style="hair">
        <color indexed="42"/>
      </top>
      <bottom/>
      <diagonal/>
    </border>
    <border>
      <left style="hair">
        <color indexed="42"/>
      </left>
      <right style="hair">
        <color indexed="42"/>
      </right>
      <top style="hair">
        <color indexed="42"/>
      </top>
      <bottom/>
      <diagonal/>
    </border>
    <border>
      <left style="hair">
        <color indexed="42"/>
      </left>
      <right style="hair">
        <color indexed="42"/>
      </right>
      <top/>
      <bottom style="hair">
        <color indexed="42"/>
      </bottom>
      <diagonal/>
    </border>
    <border>
      <left style="hair">
        <color indexed="42"/>
      </left>
      <right style="hair">
        <color indexed="42"/>
      </right>
      <top/>
      <bottom style="medium">
        <color indexed="42"/>
      </bottom>
      <diagonal/>
    </border>
    <border>
      <left/>
      <right style="hair">
        <color indexed="42"/>
      </right>
      <top style="hair">
        <color indexed="42"/>
      </top>
      <bottom style="hair">
        <color indexed="42"/>
      </bottom>
      <diagonal/>
    </border>
    <border>
      <left style="dotted">
        <color indexed="42"/>
      </left>
      <right style="hair">
        <color indexed="42"/>
      </right>
      <top style="hair">
        <color indexed="42"/>
      </top>
      <bottom/>
      <diagonal/>
    </border>
    <border>
      <left style="hair">
        <color indexed="42"/>
      </left>
      <right style="dotted">
        <color indexed="42"/>
      </right>
      <top style="hair">
        <color indexed="42"/>
      </top>
      <bottom/>
      <diagonal/>
    </border>
    <border>
      <left style="medium">
        <color indexed="42"/>
      </left>
      <right style="medium">
        <color indexed="42"/>
      </right>
      <top/>
      <bottom/>
      <diagonal/>
    </border>
    <border>
      <left style="dotted">
        <color rgb="FF007AAE"/>
      </left>
      <right/>
      <top/>
      <bottom style="dotted">
        <color rgb="FF007AAE"/>
      </bottom>
      <diagonal/>
    </border>
    <border>
      <left style="dotted">
        <color rgb="FF007AAE"/>
      </left>
      <right/>
      <top style="dotted">
        <color rgb="FF007AAE"/>
      </top>
      <bottom/>
      <diagonal/>
    </border>
    <border>
      <left/>
      <right/>
      <top style="dotted">
        <color rgb="FF007AAE"/>
      </top>
      <bottom/>
      <diagonal/>
    </border>
    <border>
      <left/>
      <right style="dotted">
        <color rgb="FF007AAE"/>
      </right>
      <top style="dotted">
        <color rgb="FF007AAE"/>
      </top>
      <bottom/>
      <diagonal/>
    </border>
    <border>
      <left/>
      <right style="dotted">
        <color rgb="FF007AAE"/>
      </right>
      <top/>
      <bottom style="dotted">
        <color rgb="FF007AAE"/>
      </bottom>
      <diagonal/>
    </border>
    <border>
      <left/>
      <right/>
      <top style="medium">
        <color indexed="42"/>
      </top>
      <bottom style="medium">
        <color indexed="42"/>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hair">
        <color indexed="42"/>
      </left>
      <right style="medium">
        <color rgb="FFB2BB34"/>
      </right>
      <top style="hair">
        <color indexed="42"/>
      </top>
      <bottom style="hair">
        <color indexed="42"/>
      </bottom>
      <diagonal/>
    </border>
    <border>
      <left style="dotted">
        <color indexed="42"/>
      </left>
      <right style="medium">
        <color rgb="FFB2BB34"/>
      </right>
      <top style="hair">
        <color indexed="42"/>
      </top>
      <bottom/>
      <diagonal/>
    </border>
    <border>
      <left style="hair">
        <color indexed="42"/>
      </left>
      <right style="medium">
        <color rgb="FFB2BB34"/>
      </right>
      <top/>
      <bottom style="hair">
        <color indexed="42"/>
      </bottom>
      <diagonal/>
    </border>
    <border>
      <left style="hair">
        <color indexed="42"/>
      </left>
      <right style="medium">
        <color rgb="FFB2BB34"/>
      </right>
      <top style="medium">
        <color indexed="42"/>
      </top>
      <bottom style="hair">
        <color indexed="42"/>
      </bottom>
      <diagonal/>
    </border>
  </borders>
  <cellStyleXfs count="9">
    <xf numFmtId="0" fontId="0" fillId="0" borderId="0"/>
    <xf numFmtId="0" fontId="17" fillId="0" borderId="0" applyNumberFormat="0" applyFill="0" applyBorder="0" applyAlignment="0" applyProtection="0"/>
    <xf numFmtId="0" fontId="4" fillId="0" borderId="0"/>
    <xf numFmtId="0" fontId="3" fillId="0" borderId="0"/>
    <xf numFmtId="0" fontId="2" fillId="0" borderId="0"/>
    <xf numFmtId="9" fontId="36" fillId="0" borderId="0" applyFont="0" applyFill="0" applyBorder="0" applyAlignment="0" applyProtection="0"/>
    <xf numFmtId="0" fontId="1" fillId="0" borderId="0"/>
    <xf numFmtId="0" fontId="1" fillId="0" borderId="0"/>
    <xf numFmtId="0" fontId="1" fillId="0" borderId="0"/>
  </cellStyleXfs>
  <cellXfs count="167">
    <xf numFmtId="0" fontId="0" fillId="0" borderId="0" xfId="0"/>
    <xf numFmtId="0" fontId="5" fillId="0" borderId="0" xfId="0" applyFont="1" applyAlignment="1">
      <alignment horizontal="center" vertical="center"/>
    </xf>
    <xf numFmtId="0" fontId="5" fillId="0" borderId="0" xfId="0" applyFont="1" applyAlignment="1">
      <alignment horizontal="center"/>
    </xf>
    <xf numFmtId="3" fontId="8" fillId="0" borderId="1" xfId="0" applyNumberFormat="1" applyFont="1" applyBorder="1" applyAlignment="1">
      <alignment horizontal="left"/>
    </xf>
    <xf numFmtId="164" fontId="7" fillId="0" borderId="0" xfId="0" applyNumberFormat="1" applyFont="1" applyAlignment="1" applyProtection="1">
      <alignment horizontal="center" vertical="center"/>
      <protection locked="0"/>
    </xf>
    <xf numFmtId="0" fontId="5" fillId="0" borderId="0" xfId="0" applyFont="1"/>
    <xf numFmtId="3" fontId="7" fillId="0" borderId="0" xfId="0" applyNumberFormat="1" applyFont="1" applyAlignment="1">
      <alignment vertical="center"/>
    </xf>
    <xf numFmtId="164" fontId="12" fillId="0" borderId="0" xfId="0" applyNumberFormat="1" applyFont="1" applyAlignment="1" applyProtection="1">
      <alignment horizontal="center" vertical="center"/>
      <protection locked="0"/>
    </xf>
    <xf numFmtId="0" fontId="13" fillId="0" borderId="0" xfId="0" applyFont="1"/>
    <xf numFmtId="164" fontId="15" fillId="0" borderId="0" xfId="0" applyNumberFormat="1" applyFont="1" applyAlignment="1" applyProtection="1">
      <alignment horizontal="left" vertical="center"/>
      <protection locked="0"/>
    </xf>
    <xf numFmtId="0" fontId="16" fillId="0" borderId="0" xfId="0" applyFont="1" applyAlignment="1">
      <alignment vertical="center"/>
    </xf>
    <xf numFmtId="0" fontId="16" fillId="0" borderId="0" xfId="0" applyFont="1" applyAlignment="1">
      <alignment horizontal="left" vertical="center"/>
    </xf>
    <xf numFmtId="3" fontId="11" fillId="0" borderId="0" xfId="0" applyNumberFormat="1" applyFont="1" applyAlignment="1">
      <alignment horizontal="left" vertical="center"/>
    </xf>
    <xf numFmtId="3" fontId="8" fillId="0" borderId="0" xfId="0" applyNumberFormat="1" applyFont="1" applyAlignment="1">
      <alignment horizontal="left"/>
    </xf>
    <xf numFmtId="3" fontId="8" fillId="0" borderId="0" xfId="0" applyNumberFormat="1" applyFont="1" applyAlignment="1">
      <alignment horizontal="left" vertical="center"/>
    </xf>
    <xf numFmtId="3" fontId="11" fillId="0" borderId="7"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2" fillId="0" borderId="8" xfId="0" applyNumberFormat="1" applyFont="1" applyBorder="1" applyAlignment="1">
      <alignment horizontal="center" vertical="center"/>
    </xf>
    <xf numFmtId="3" fontId="11" fillId="0" borderId="9" xfId="0" applyNumberFormat="1" applyFont="1" applyBorder="1" applyAlignment="1">
      <alignment horizontal="center" vertical="center" wrapText="1"/>
    </xf>
    <xf numFmtId="4" fontId="12" fillId="0" borderId="8"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6" fillId="0" borderId="0" xfId="0" applyFont="1" applyAlignment="1">
      <alignment horizontal="center" vertical="center"/>
    </xf>
    <xf numFmtId="3" fontId="8" fillId="0" borderId="0" xfId="0" applyNumberFormat="1" applyFont="1" applyAlignment="1">
      <alignment horizontal="center"/>
    </xf>
    <xf numFmtId="3" fontId="8" fillId="0" borderId="0" xfId="0" applyNumberFormat="1" applyFont="1" applyAlignment="1">
      <alignment horizontal="center" vertical="center"/>
    </xf>
    <xf numFmtId="3" fontId="7" fillId="0" borderId="0" xfId="0" applyNumberFormat="1" applyFont="1" applyAlignment="1">
      <alignment horizontal="center" vertical="center"/>
    </xf>
    <xf numFmtId="3" fontId="8" fillId="0" borderId="1" xfId="0" applyNumberFormat="1" applyFont="1" applyBorder="1" applyAlignment="1">
      <alignment horizontal="center"/>
    </xf>
    <xf numFmtId="3" fontId="8" fillId="0" borderId="1" xfId="0" applyNumberFormat="1" applyFont="1" applyBorder="1" applyAlignment="1">
      <alignment horizontal="center" vertical="center"/>
    </xf>
    <xf numFmtId="2" fontId="12" fillId="0" borderId="3" xfId="0" applyNumberFormat="1" applyFont="1" applyBorder="1" applyAlignment="1">
      <alignment horizontal="center" vertical="center" wrapText="1"/>
    </xf>
    <xf numFmtId="164" fontId="7" fillId="0" borderId="0" xfId="0" applyNumberFormat="1" applyFont="1" applyAlignment="1" applyProtection="1">
      <alignment horizontal="center" vertical="center" wrapText="1"/>
      <protection locked="0"/>
    </xf>
    <xf numFmtId="3" fontId="12" fillId="0" borderId="3" xfId="0" applyNumberFormat="1" applyFont="1" applyBorder="1" applyAlignment="1">
      <alignment horizontal="center" vertical="center" wrapText="1"/>
    </xf>
    <xf numFmtId="164" fontId="12" fillId="0" borderId="0" xfId="0" applyNumberFormat="1" applyFont="1" applyAlignment="1" applyProtection="1">
      <alignment horizontal="center" vertical="center" wrapText="1"/>
      <protection locked="0"/>
    </xf>
    <xf numFmtId="0" fontId="14" fillId="0" borderId="0" xfId="0" applyFont="1" applyAlignment="1">
      <alignment horizontal="center" wrapText="1"/>
    </xf>
    <xf numFmtId="14" fontId="15" fillId="0" borderId="0" xfId="0" applyNumberFormat="1" applyFont="1" applyAlignment="1">
      <alignment horizontal="center" wrapText="1"/>
    </xf>
    <xf numFmtId="0" fontId="5" fillId="0" borderId="0" xfId="0" applyFont="1" applyAlignment="1">
      <alignment horizontal="left" vertical="center"/>
    </xf>
    <xf numFmtId="3" fontId="7" fillId="0" borderId="0" xfId="0" applyNumberFormat="1" applyFont="1" applyAlignment="1">
      <alignment horizontal="left" vertical="center"/>
    </xf>
    <xf numFmtId="0" fontId="0" fillId="0" borderId="0" xfId="0" applyAlignment="1">
      <alignment horizontal="center" wrapText="1"/>
    </xf>
    <xf numFmtId="0" fontId="13" fillId="0" borderId="0" xfId="0" applyFont="1" applyAlignment="1">
      <alignment horizontal="center" wrapText="1"/>
    </xf>
    <xf numFmtId="0" fontId="9" fillId="0" borderId="0" xfId="0" applyFont="1" applyAlignment="1">
      <alignment horizontal="center" wrapText="1"/>
    </xf>
    <xf numFmtId="0" fontId="7" fillId="0" borderId="0" xfId="0" applyFont="1" applyAlignment="1">
      <alignment horizontal="center" wrapText="1"/>
    </xf>
    <xf numFmtId="4" fontId="0" fillId="0" borderId="0" xfId="0" applyNumberFormat="1" applyAlignment="1">
      <alignment horizontal="center" vertical="center"/>
    </xf>
    <xf numFmtId="4" fontId="16" fillId="0" borderId="0" xfId="0" applyNumberFormat="1" applyFont="1" applyAlignment="1">
      <alignment horizontal="center" vertical="center"/>
    </xf>
    <xf numFmtId="4" fontId="10" fillId="0" borderId="0" xfId="0" applyNumberFormat="1" applyFont="1" applyAlignment="1">
      <alignment horizontal="center" vertical="center"/>
    </xf>
    <xf numFmtId="4" fontId="8" fillId="0" borderId="0" xfId="0" applyNumberFormat="1" applyFont="1" applyAlignment="1">
      <alignment horizontal="center" vertical="center"/>
    </xf>
    <xf numFmtId="4" fontId="8" fillId="0" borderId="1" xfId="0" applyNumberFormat="1" applyFont="1" applyBorder="1" applyAlignment="1">
      <alignment horizontal="center" vertical="center"/>
    </xf>
    <xf numFmtId="4" fontId="11" fillId="0" borderId="9"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0" fillId="0" borderId="0" xfId="0" applyAlignment="1">
      <alignment horizontal="left" vertical="center"/>
    </xf>
    <xf numFmtId="14" fontId="15" fillId="0" borderId="0" xfId="0" applyNumberFormat="1" applyFont="1" applyAlignment="1">
      <alignment horizontal="left" vertical="center"/>
    </xf>
    <xf numFmtId="3" fontId="12" fillId="0" borderId="3" xfId="0" applyNumberFormat="1" applyFont="1" applyBorder="1" applyAlignment="1">
      <alignment horizontal="center" vertical="center"/>
    </xf>
    <xf numFmtId="4" fontId="12" fillId="0" borderId="3" xfId="0" applyNumberFormat="1" applyFont="1" applyBorder="1" applyAlignment="1">
      <alignment horizontal="center" vertical="center"/>
    </xf>
    <xf numFmtId="0" fontId="10" fillId="0" borderId="0" xfId="0" applyFont="1" applyAlignment="1">
      <alignment horizontal="left" vertical="center"/>
    </xf>
    <xf numFmtId="165" fontId="12" fillId="0" borderId="3" xfId="0" applyNumberFormat="1" applyFont="1" applyBorder="1" applyAlignment="1">
      <alignment horizontal="center" vertical="center" wrapText="1"/>
    </xf>
    <xf numFmtId="164" fontId="12" fillId="0" borderId="0" xfId="0" applyNumberFormat="1" applyFont="1" applyAlignment="1" applyProtection="1">
      <alignment horizontal="left" vertical="center"/>
      <protection locked="0"/>
    </xf>
    <xf numFmtId="0" fontId="12" fillId="0" borderId="0" xfId="0" applyFont="1" applyAlignment="1">
      <alignment horizontal="center" vertical="center"/>
    </xf>
    <xf numFmtId="4" fontId="12" fillId="0" borderId="0" xfId="0" applyNumberFormat="1" applyFont="1" applyAlignment="1">
      <alignment horizontal="center" vertical="center"/>
    </xf>
    <xf numFmtId="4" fontId="12" fillId="0" borderId="0" xfId="0" applyNumberFormat="1" applyFont="1" applyAlignment="1" applyProtection="1">
      <alignment horizontal="center" vertical="center"/>
      <protection locked="0"/>
    </xf>
    <xf numFmtId="0" fontId="23" fillId="0" borderId="0" xfId="0" applyFont="1" applyAlignment="1">
      <alignment horizontal="left" vertical="center"/>
    </xf>
    <xf numFmtId="0" fontId="13" fillId="0" borderId="0" xfId="0" applyFont="1" applyAlignment="1">
      <alignment horizontal="left" vertical="center"/>
    </xf>
    <xf numFmtId="3" fontId="24" fillId="0" borderId="0" xfId="1" applyNumberFormat="1" applyFont="1" applyFill="1" applyBorder="1" applyAlignment="1">
      <alignment horizontal="left" vertical="center"/>
    </xf>
    <xf numFmtId="0" fontId="23" fillId="0" borderId="0" xfId="0" applyFont="1" applyAlignment="1">
      <alignment horizontal="center"/>
    </xf>
    <xf numFmtId="0" fontId="23" fillId="0" borderId="0" xfId="0" applyFont="1" applyAlignment="1">
      <alignment horizontal="center" vertical="center"/>
    </xf>
    <xf numFmtId="4" fontId="23" fillId="0" borderId="0" xfId="0" applyNumberFormat="1" applyFont="1" applyAlignment="1">
      <alignment horizontal="center" vertical="center"/>
    </xf>
    <xf numFmtId="0" fontId="13" fillId="0" borderId="0" xfId="0" applyFont="1" applyAlignment="1">
      <alignment horizontal="center"/>
    </xf>
    <xf numFmtId="0" fontId="13" fillId="0" borderId="0" xfId="0" applyFont="1" applyAlignment="1">
      <alignment horizontal="center" vertical="center"/>
    </xf>
    <xf numFmtId="4" fontId="13" fillId="0" borderId="0" xfId="0" applyNumberFormat="1" applyFont="1" applyAlignment="1">
      <alignment horizontal="center" vertical="center"/>
    </xf>
    <xf numFmtId="0" fontId="24" fillId="0" borderId="0" xfId="1" applyFont="1"/>
    <xf numFmtId="14" fontId="12" fillId="0" borderId="0" xfId="0" applyNumberFormat="1" applyFont="1" applyAlignment="1">
      <alignment horizontal="right" vertical="center"/>
    </xf>
    <xf numFmtId="2" fontId="12" fillId="0" borderId="2" xfId="0" applyNumberFormat="1" applyFont="1" applyBorder="1" applyAlignment="1">
      <alignment horizontal="left" vertical="center" wrapText="1"/>
    </xf>
    <xf numFmtId="2" fontId="7" fillId="0" borderId="3" xfId="0" applyNumberFormat="1" applyFont="1" applyBorder="1" applyAlignment="1">
      <alignment horizontal="left" vertical="center" wrapText="1"/>
    </xf>
    <xf numFmtId="2" fontId="7" fillId="0" borderId="8"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0" fontId="10" fillId="0" borderId="0" xfId="0" applyFont="1" applyAlignment="1">
      <alignment horizontal="center" vertical="center"/>
    </xf>
    <xf numFmtId="164" fontId="7" fillId="0" borderId="12" xfId="0" applyNumberFormat="1" applyFont="1" applyBorder="1" applyAlignment="1" applyProtection="1">
      <alignment horizontal="left" vertical="center" wrapText="1"/>
      <protection locked="0"/>
    </xf>
    <xf numFmtId="14" fontId="0" fillId="0" borderId="0" xfId="0" applyNumberFormat="1" applyAlignment="1">
      <alignment horizontal="center" vertical="center"/>
    </xf>
    <xf numFmtId="4" fontId="12" fillId="0" borderId="11" xfId="0" applyNumberFormat="1" applyFont="1" applyBorder="1" applyAlignment="1">
      <alignment horizontal="center" vertical="center"/>
    </xf>
    <xf numFmtId="167" fontId="12" fillId="0" borderId="13" xfId="0" applyNumberFormat="1" applyFont="1" applyBorder="1" applyAlignment="1">
      <alignment horizontal="center" vertical="center" wrapText="1"/>
    </xf>
    <xf numFmtId="4" fontId="12" fillId="0" borderId="13" xfId="0" applyNumberFormat="1" applyFont="1" applyBorder="1" applyAlignment="1">
      <alignment horizontal="center" vertical="center"/>
    </xf>
    <xf numFmtId="164" fontId="28" fillId="0" borderId="0" xfId="0" applyNumberFormat="1" applyFont="1" applyAlignment="1" applyProtection="1">
      <alignment horizontal="center" vertical="center" wrapText="1"/>
      <protection locked="0"/>
    </xf>
    <xf numFmtId="4" fontId="11" fillId="0" borderId="8" xfId="0" applyNumberFormat="1" applyFont="1" applyBorder="1" applyAlignment="1">
      <alignment horizontal="center" vertical="center" wrapText="1"/>
    </xf>
    <xf numFmtId="0" fontId="33" fillId="0" borderId="0" xfId="0" applyFont="1" applyAlignment="1">
      <alignment horizontal="center"/>
    </xf>
    <xf numFmtId="0" fontId="35" fillId="0" borderId="0" xfId="0" applyFont="1"/>
    <xf numFmtId="0" fontId="14" fillId="0" borderId="0" xfId="0" applyFont="1" applyAlignment="1">
      <alignment horizontal="right" vertical="center"/>
    </xf>
    <xf numFmtId="3" fontId="7" fillId="0" borderId="15" xfId="0" applyNumberFormat="1" applyFont="1" applyBorder="1" applyAlignment="1" applyProtection="1">
      <alignment horizontal="center" vertical="center" wrapText="1"/>
      <protection locked="0"/>
    </xf>
    <xf numFmtId="3" fontId="0" fillId="0" borderId="0" xfId="0" applyNumberFormat="1"/>
    <xf numFmtId="3" fontId="0" fillId="0" borderId="0" xfId="0" applyNumberFormat="1" applyAlignment="1">
      <alignment horizontal="center" wrapText="1"/>
    </xf>
    <xf numFmtId="168" fontId="9" fillId="0" borderId="22" xfId="0" applyNumberFormat="1" applyFont="1" applyBorder="1" applyAlignment="1" applyProtection="1">
      <alignment horizontal="center" vertical="center" wrapText="1"/>
      <protection locked="0"/>
    </xf>
    <xf numFmtId="168" fontId="9" fillId="0" borderId="23" xfId="0" applyNumberFormat="1" applyFont="1" applyBorder="1" applyAlignment="1" applyProtection="1">
      <alignment horizontal="center" vertical="center" wrapText="1"/>
      <protection locked="0"/>
    </xf>
    <xf numFmtId="168" fontId="9" fillId="0" borderId="3" xfId="0" applyNumberFormat="1" applyFont="1" applyBorder="1" applyAlignment="1">
      <alignment horizontal="center" vertical="center" wrapText="1"/>
    </xf>
    <xf numFmtId="168" fontId="9" fillId="0" borderId="10" xfId="0" applyNumberFormat="1" applyFont="1" applyBorder="1" applyAlignment="1">
      <alignment horizontal="center" vertical="center"/>
    </xf>
    <xf numFmtId="169" fontId="15" fillId="0" borderId="0" xfId="0" applyNumberFormat="1" applyFont="1" applyAlignment="1">
      <alignment horizontal="right" vertical="center"/>
    </xf>
    <xf numFmtId="18" fontId="15" fillId="0" borderId="0" xfId="0" applyNumberFormat="1" applyFont="1" applyAlignment="1">
      <alignment horizontal="right" vertical="center"/>
    </xf>
    <xf numFmtId="3" fontId="11" fillId="0" borderId="13"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0" fontId="10" fillId="0" borderId="0" xfId="0" applyFont="1" applyAlignment="1">
      <alignment vertical="center"/>
    </xf>
    <xf numFmtId="0" fontId="21" fillId="0" borderId="0" xfId="0" applyFont="1" applyAlignment="1">
      <alignment vertical="center"/>
    </xf>
    <xf numFmtId="3" fontId="11" fillId="0" borderId="3" xfId="0" applyNumberFormat="1" applyFont="1" applyBorder="1" applyAlignment="1">
      <alignment horizontal="center" wrapText="1"/>
    </xf>
    <xf numFmtId="164" fontId="30" fillId="0" borderId="13" xfId="0" applyNumberFormat="1" applyFont="1" applyBorder="1" applyAlignment="1" applyProtection="1">
      <alignment vertical="center" wrapText="1"/>
      <protection locked="0"/>
    </xf>
    <xf numFmtId="164" fontId="30" fillId="0" borderId="10" xfId="0" applyNumberFormat="1" applyFont="1" applyBorder="1" applyAlignment="1" applyProtection="1">
      <alignment vertical="center" wrapText="1"/>
      <protection locked="0"/>
    </xf>
    <xf numFmtId="164" fontId="30" fillId="0" borderId="27" xfId="0" applyNumberFormat="1" applyFont="1" applyBorder="1" applyAlignment="1" applyProtection="1">
      <alignment vertical="center" wrapText="1"/>
      <protection locked="0"/>
    </xf>
    <xf numFmtId="164" fontId="30" fillId="0" borderId="27" xfId="0" applyNumberFormat="1" applyFont="1" applyBorder="1" applyAlignment="1" applyProtection="1">
      <alignment horizontal="center" vertical="center" wrapText="1"/>
      <protection locked="0"/>
    </xf>
    <xf numFmtId="164" fontId="34" fillId="0" borderId="28" xfId="0" applyNumberFormat="1" applyFont="1" applyBorder="1" applyAlignment="1" applyProtection="1">
      <alignment vertical="center" wrapText="1"/>
      <protection locked="0"/>
    </xf>
    <xf numFmtId="164" fontId="34" fillId="0" borderId="29" xfId="0" applyNumberFormat="1" applyFont="1" applyBorder="1" applyAlignment="1" applyProtection="1">
      <alignment vertical="center" wrapText="1"/>
      <protection locked="0"/>
    </xf>
    <xf numFmtId="164" fontId="16" fillId="0" borderId="30" xfId="0" applyNumberFormat="1" applyFont="1" applyBorder="1" applyAlignment="1" applyProtection="1">
      <alignment vertical="center"/>
      <protection locked="0"/>
    </xf>
    <xf numFmtId="164" fontId="16" fillId="0" borderId="31" xfId="0" applyNumberFormat="1" applyFont="1" applyBorder="1" applyAlignment="1" applyProtection="1">
      <alignment vertical="center"/>
      <protection locked="0"/>
    </xf>
    <xf numFmtId="164" fontId="34" fillId="0" borderId="12" xfId="0" applyNumberFormat="1" applyFont="1" applyBorder="1" applyAlignment="1" applyProtection="1">
      <alignment vertical="center" wrapText="1"/>
      <protection locked="0"/>
    </xf>
    <xf numFmtId="164" fontId="16" fillId="0" borderId="30" xfId="0" applyNumberFormat="1" applyFont="1" applyBorder="1" applyAlignment="1" applyProtection="1">
      <alignment horizontal="center" vertical="center"/>
      <protection locked="0"/>
    </xf>
    <xf numFmtId="164" fontId="34" fillId="0" borderId="32" xfId="0" applyNumberFormat="1" applyFont="1" applyBorder="1" applyAlignment="1" applyProtection="1">
      <alignment horizontal="center" vertical="center"/>
      <protection locked="0"/>
    </xf>
    <xf numFmtId="3" fontId="18" fillId="0" borderId="4" xfId="0" applyNumberFormat="1" applyFont="1" applyBorder="1" applyAlignment="1">
      <alignment vertical="center" wrapText="1"/>
    </xf>
    <xf numFmtId="3" fontId="18" fillId="0" borderId="5" xfId="0" applyNumberFormat="1" applyFont="1" applyBorder="1" applyAlignment="1">
      <alignment vertical="center" wrapText="1"/>
    </xf>
    <xf numFmtId="3" fontId="18" fillId="0" borderId="6" xfId="0" applyNumberFormat="1" applyFont="1" applyBorder="1" applyAlignment="1">
      <alignment vertical="center" wrapText="1"/>
    </xf>
    <xf numFmtId="3" fontId="18" fillId="0" borderId="33" xfId="0" applyNumberFormat="1" applyFont="1" applyBorder="1" applyAlignment="1">
      <alignment horizontal="center" vertical="center" wrapText="1"/>
    </xf>
    <xf numFmtId="3" fontId="11" fillId="0" borderId="10" xfId="0" applyNumberFormat="1" applyFont="1" applyBorder="1" applyAlignment="1">
      <alignment horizontal="center" wrapText="1"/>
    </xf>
    <xf numFmtId="4" fontId="11" fillId="0" borderId="10" xfId="0" applyNumberFormat="1" applyFont="1" applyBorder="1" applyAlignment="1">
      <alignment horizontal="center" wrapText="1"/>
    </xf>
    <xf numFmtId="1" fontId="12" fillId="0" borderId="3" xfId="0" applyNumberFormat="1" applyFont="1" applyBorder="1" applyAlignment="1">
      <alignment vertical="center"/>
    </xf>
    <xf numFmtId="1" fontId="12" fillId="0" borderId="13" xfId="0" applyNumberFormat="1" applyFont="1" applyBorder="1" applyAlignment="1">
      <alignment horizontal="center"/>
    </xf>
    <xf numFmtId="166" fontId="12" fillId="0" borderId="11" xfId="0" applyNumberFormat="1" applyFont="1" applyBorder="1" applyAlignment="1">
      <alignment horizontal="center"/>
    </xf>
    <xf numFmtId="166" fontId="12" fillId="0" borderId="10" xfId="0" applyNumberFormat="1" applyFont="1" applyBorder="1" applyAlignment="1">
      <alignment horizontal="center"/>
    </xf>
    <xf numFmtId="164" fontId="16" fillId="0" borderId="29" xfId="0" applyNumberFormat="1" applyFont="1" applyBorder="1" applyAlignment="1" applyProtection="1">
      <alignment vertical="center"/>
      <protection locked="0"/>
    </xf>
    <xf numFmtId="164" fontId="34" fillId="0" borderId="30" xfId="0" applyNumberFormat="1" applyFont="1" applyBorder="1" applyAlignment="1" applyProtection="1">
      <alignment vertical="center"/>
      <protection locked="0"/>
    </xf>
    <xf numFmtId="164" fontId="16" fillId="0" borderId="29" xfId="0" applyNumberFormat="1" applyFont="1" applyBorder="1" applyAlignment="1" applyProtection="1">
      <alignment horizontal="center" vertical="center"/>
      <protection locked="0"/>
    </xf>
    <xf numFmtId="0" fontId="35" fillId="0" borderId="34" xfId="0" applyFont="1" applyBorder="1"/>
    <xf numFmtId="0" fontId="35" fillId="0" borderId="35" xfId="0" applyFont="1" applyBorder="1"/>
    <xf numFmtId="164" fontId="34" fillId="0" borderId="35" xfId="0" applyNumberFormat="1" applyFont="1" applyBorder="1" applyAlignment="1" applyProtection="1">
      <alignment horizontal="center" vertical="center"/>
      <protection locked="0"/>
    </xf>
    <xf numFmtId="0" fontId="35" fillId="0" borderId="36" xfId="0" applyFont="1" applyBorder="1"/>
    <xf numFmtId="4" fontId="12" fillId="0" borderId="11" xfId="0" applyNumberFormat="1" applyFont="1" applyBorder="1" applyAlignment="1">
      <alignment horizontal="center"/>
    </xf>
    <xf numFmtId="4" fontId="12" fillId="0" borderId="10" xfId="0" applyNumberFormat="1" applyFont="1" applyBorder="1" applyAlignment="1">
      <alignment horizontal="center"/>
    </xf>
    <xf numFmtId="3" fontId="19" fillId="0" borderId="3" xfId="0" applyNumberFormat="1" applyFont="1" applyBorder="1" applyAlignment="1">
      <alignment horizontal="center" vertical="center"/>
    </xf>
    <xf numFmtId="3" fontId="11" fillId="0" borderId="13" xfId="0" applyNumberFormat="1" applyFont="1" applyBorder="1" applyAlignment="1">
      <alignment horizontal="center"/>
    </xf>
    <xf numFmtId="3" fontId="19" fillId="0" borderId="3" xfId="0" applyNumberFormat="1" applyFont="1" applyBorder="1" applyAlignment="1">
      <alignment horizontal="center" vertical="center" wrapText="1"/>
    </xf>
    <xf numFmtId="3" fontId="11" fillId="0" borderId="11" xfId="0" applyNumberFormat="1" applyFont="1" applyBorder="1" applyAlignment="1">
      <alignment horizontal="center" vertical="center"/>
    </xf>
    <xf numFmtId="164" fontId="7" fillId="0" borderId="0" xfId="0" applyNumberFormat="1" applyFont="1" applyAlignment="1" applyProtection="1">
      <alignment vertical="center" wrapText="1"/>
      <protection locked="0"/>
    </xf>
    <xf numFmtId="164" fontId="7" fillId="0" borderId="0" xfId="0" applyNumberFormat="1" applyFont="1" applyAlignment="1" applyProtection="1">
      <alignment vertical="center"/>
      <protection locked="0"/>
    </xf>
    <xf numFmtId="164" fontId="26" fillId="0" borderId="0" xfId="0" applyNumberFormat="1" applyFont="1" applyAlignment="1" applyProtection="1">
      <alignment vertical="center"/>
      <protection locked="0"/>
    </xf>
    <xf numFmtId="3" fontId="11" fillId="0" borderId="10" xfId="0" applyNumberFormat="1" applyFont="1" applyBorder="1" applyAlignment="1">
      <alignment horizontal="center" vertical="top" wrapText="1"/>
    </xf>
    <xf numFmtId="3" fontId="11" fillId="0" borderId="3" xfId="0" applyNumberFormat="1" applyFont="1" applyBorder="1" applyAlignment="1">
      <alignment horizontal="center" vertical="top" wrapText="1"/>
    </xf>
    <xf numFmtId="0" fontId="10" fillId="0" borderId="0" xfId="0" applyFont="1" applyAlignment="1">
      <alignment horizontal="center"/>
    </xf>
    <xf numFmtId="0" fontId="21" fillId="0" borderId="0" xfId="0" applyFont="1" applyAlignment="1">
      <alignment horizontal="center" vertical="top"/>
    </xf>
    <xf numFmtId="0" fontId="16" fillId="0" borderId="0" xfId="0" applyFont="1" applyAlignment="1">
      <alignment horizontal="center"/>
    </xf>
    <xf numFmtId="168" fontId="9" fillId="0" borderId="39" xfId="0" applyNumberFormat="1" applyFont="1" applyBorder="1" applyAlignment="1" applyProtection="1">
      <alignment horizontal="center" vertical="center" wrapText="1"/>
      <protection locked="0"/>
    </xf>
    <xf numFmtId="4" fontId="7" fillId="0" borderId="18" xfId="0" applyNumberFormat="1" applyFont="1" applyBorder="1" applyAlignment="1">
      <alignment horizontal="center" vertical="center" wrapText="1"/>
    </xf>
    <xf numFmtId="4" fontId="7" fillId="0" borderId="37"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7" fillId="0" borderId="3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4" fontId="7" fillId="0" borderId="17" xfId="0" applyNumberFormat="1" applyFont="1" applyBorder="1" applyAlignment="1">
      <alignment horizontal="center" vertical="center" wrapText="1"/>
    </xf>
    <xf numFmtId="4" fontId="7" fillId="0" borderId="20" xfId="0" applyNumberFormat="1" applyFont="1" applyBorder="1" applyAlignment="1">
      <alignment horizontal="center" vertical="center" wrapText="1"/>
    </xf>
    <xf numFmtId="4" fontId="7" fillId="0" borderId="21" xfId="0"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4" fontId="7" fillId="0" borderId="24" xfId="0" applyNumberFormat="1" applyFont="1" applyBorder="1" applyAlignment="1">
      <alignment horizontal="center" vertical="center" wrapText="1"/>
    </xf>
    <xf numFmtId="3" fontId="7" fillId="0" borderId="40"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4" fontId="7" fillId="0" borderId="25" xfId="0" applyNumberFormat="1" applyFont="1" applyBorder="1" applyAlignment="1">
      <alignment horizontal="center" vertical="center"/>
    </xf>
    <xf numFmtId="4" fontId="7" fillId="0" borderId="38" xfId="0" applyNumberFormat="1" applyFont="1" applyBorder="1" applyAlignment="1">
      <alignment horizontal="center" vertical="center"/>
    </xf>
    <xf numFmtId="4" fontId="7" fillId="0" borderId="20" xfId="0" applyNumberFormat="1" applyFont="1" applyBorder="1" applyAlignment="1">
      <alignment horizontal="center" vertical="center"/>
    </xf>
    <xf numFmtId="4" fontId="7" fillId="0" borderId="26" xfId="0" applyNumberFormat="1" applyFont="1" applyBorder="1" applyAlignment="1">
      <alignment horizontal="center" vertical="center"/>
    </xf>
    <xf numFmtId="9" fontId="0" fillId="0" borderId="0" xfId="5" applyFont="1"/>
    <xf numFmtId="164" fontId="34" fillId="0" borderId="32" xfId="0" applyNumberFormat="1" applyFont="1" applyBorder="1" applyAlignment="1" applyProtection="1">
      <alignment vertical="center" wrapText="1"/>
      <protection locked="0"/>
    </xf>
    <xf numFmtId="3" fontId="0" fillId="0" borderId="0" xfId="0" applyNumberFormat="1" applyAlignment="1">
      <alignment horizontal="center" vertical="center"/>
    </xf>
    <xf numFmtId="165" fontId="12" fillId="0" borderId="2" xfId="0" applyNumberFormat="1" applyFont="1" applyBorder="1" applyAlignment="1">
      <alignment horizontal="center" vertical="center" wrapText="1"/>
    </xf>
    <xf numFmtId="4" fontId="36" fillId="0" borderId="0" xfId="0" applyNumberFormat="1" applyFont="1" applyAlignment="1">
      <alignment horizontal="center" vertical="center"/>
    </xf>
  </cellXfs>
  <cellStyles count="9">
    <cellStyle name="Hipervínculo" xfId="1" builtinId="8"/>
    <cellStyle name="Normal" xfId="0" builtinId="0"/>
    <cellStyle name="Normal 2" xfId="2" xr:uid="{00000000-0005-0000-0000-000002000000}"/>
    <cellStyle name="Normal 2 2" xfId="6" xr:uid="{00000000-0005-0000-0000-000002000000}"/>
    <cellStyle name="Normal 3" xfId="3" xr:uid="{00000000-0005-0000-0000-000003000000}"/>
    <cellStyle name="Normal 3 2" xfId="7" xr:uid="{00000000-0005-0000-0000-000003000000}"/>
    <cellStyle name="Normal 4" xfId="4" xr:uid="{00000000-0005-0000-0000-000004000000}"/>
    <cellStyle name="Normal 4 2" xfId="8" xr:uid="{00000000-0005-0000-0000-000004000000}"/>
    <cellStyle name="Porcentaj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00"/>
      <rgbColor rgb="000066CC"/>
      <rgbColor rgb="00F3F8E0"/>
      <rgbColor rgb="00FF00FF"/>
      <rgbColor rgb="0000FFFF"/>
      <rgbColor rgb="00800000"/>
      <rgbColor rgb="00008000"/>
      <rgbColor rgb="00000080"/>
      <rgbColor rgb="00808000"/>
      <rgbColor rgb="00800080"/>
      <rgbColor rgb="00008080"/>
      <rgbColor rgb="00C0C0C0"/>
      <rgbColor rgb="00777777"/>
      <rgbColor rgb="009999FF"/>
      <rgbColor rgb="00F3F8E0"/>
      <rgbColor rgb="00FFFFCC"/>
      <rgbColor rgb="00DDE296"/>
      <rgbColor rgb="00660066"/>
      <rgbColor rgb="00FF8080"/>
      <rgbColor rgb="000066CC"/>
      <rgbColor rgb="00EAEAEA"/>
      <rgbColor rgb="005F5F5F"/>
      <rgbColor rgb="00F0F0F0"/>
      <rgbColor rgb="00FFFF00"/>
      <rgbColor rgb="0000FFFF"/>
      <rgbColor rgb="00800080"/>
      <rgbColor rgb="00800000"/>
      <rgbColor rgb="00008080"/>
      <rgbColor rgb="000000FF"/>
      <rgbColor rgb="0033CCCC"/>
      <rgbColor rgb="00CCFFFF"/>
      <rgbColor rgb="00B2BB34"/>
      <rgbColor rgb="00FFFF99"/>
      <rgbColor rgb="00BBE0E3"/>
      <rgbColor rgb="00FF99CC"/>
      <rgbColor rgb="00CC99FF"/>
      <rgbColor rgb="00FFCC99"/>
      <rgbColor rgb="003366FF"/>
      <rgbColor rgb="0033CCCC"/>
      <rgbColor rgb="0099CC00"/>
      <rgbColor rgb="00FFCC00"/>
      <rgbColor rgb="00FF9900"/>
      <rgbColor rgb="00FF6600"/>
      <rgbColor rgb="00666699"/>
      <rgbColor rgb="00969696"/>
      <rgbColor rgb="00003366"/>
      <rgbColor rgb="00009999"/>
      <rgbColor rgb="000071A1"/>
      <rgbColor rgb="00333300"/>
      <rgbColor rgb="00993300"/>
      <rgbColor rgb="00993366"/>
      <rgbColor rgb="00333399"/>
      <rgbColor rgb="00333333"/>
    </indexedColors>
    <mruColors>
      <color rgb="FFB2BB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31750</xdr:rowOff>
    </xdr:to>
    <xdr:pic>
      <xdr:nvPicPr>
        <xdr:cNvPr id="2" name="Picture 1" descr="gts niv">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76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572625" y="1357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139906</xdr:colOff>
      <xdr:row>0</xdr:row>
      <xdr:rowOff>124691</xdr:rowOff>
    </xdr:from>
    <xdr:to>
      <xdr:col>1</xdr:col>
      <xdr:colOff>397081</xdr:colOff>
      <xdr:row>3</xdr:row>
      <xdr:rowOff>23812</xdr:rowOff>
    </xdr:to>
    <xdr:pic>
      <xdr:nvPicPr>
        <xdr:cNvPr id="2" name="Picture 1" descr="gts niv">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06" y="124691"/>
          <a:ext cx="1019175" cy="851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595312</xdr:colOff>
      <xdr:row>4</xdr:row>
      <xdr:rowOff>130968</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9567862" y="13596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agas.es/enagas/en/Gestion_Tecnica_Sistema/Mercados/Volumen_de_gas_disponible" TargetMode="External"/><Relationship Id="rId1" Type="http://schemas.openxmlformats.org/officeDocument/2006/relationships/hyperlink" Target="https://www.enagas.es/enagas/es/Gestion_Tecnica_Sistema/Mercados/Volumen_de_gas_disponibl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B2BB34"/>
    <pageSetUpPr fitToPage="1"/>
  </sheetPr>
  <dimension ref="A1:U389"/>
  <sheetViews>
    <sheetView showGridLines="0" topLeftCell="A20" zoomScale="70" zoomScaleNormal="70" zoomScaleSheetLayoutView="71" workbookViewId="0">
      <selection activeCell="K31" sqref="K31"/>
    </sheetView>
  </sheetViews>
  <sheetFormatPr baseColWidth="10" defaultColWidth="11.453125" defaultRowHeight="12.5" x14ac:dyDescent="0.25"/>
  <cols>
    <col min="2" max="2" width="23.54296875" customWidth="1"/>
    <col min="3" max="3" width="25.453125" style="20" customWidth="1"/>
    <col min="4" max="4" width="20.90625" style="21" customWidth="1"/>
    <col min="5" max="5" width="20.90625" style="40" customWidth="1"/>
    <col min="6" max="6" width="20.90625" style="21" customWidth="1"/>
    <col min="7" max="7" width="22.08984375" style="21" customWidth="1"/>
    <col min="8" max="8" width="22.90625" style="21" bestFit="1" customWidth="1"/>
    <col min="9" max="10" width="20.90625" style="47" customWidth="1"/>
    <col min="11" max="15" width="20.90625" customWidth="1"/>
  </cols>
  <sheetData>
    <row r="1" spans="1:14" ht="15.75" customHeight="1" x14ac:dyDescent="0.25">
      <c r="J1" s="34"/>
      <c r="K1" s="1"/>
      <c r="L1" s="1"/>
      <c r="M1" s="1"/>
      <c r="N1" s="1"/>
    </row>
    <row r="2" spans="1:14" ht="22.5" customHeight="1" x14ac:dyDescent="0.35">
      <c r="A2" s="2"/>
      <c r="B2" s="10"/>
      <c r="C2" s="22"/>
      <c r="D2" s="22"/>
      <c r="E2" s="41"/>
      <c r="F2" s="141" t="s">
        <v>0</v>
      </c>
      <c r="G2" s="22"/>
      <c r="H2" s="22"/>
      <c r="I2" s="11"/>
      <c r="J2" s="34"/>
      <c r="K2" s="5"/>
      <c r="L2" s="5"/>
      <c r="M2" s="5"/>
      <c r="N2" s="5"/>
    </row>
    <row r="3" spans="1:14" ht="29.25" customHeight="1" x14ac:dyDescent="0.35">
      <c r="A3" s="2"/>
      <c r="B3" s="98"/>
      <c r="C3" s="97"/>
      <c r="D3" s="97"/>
      <c r="E3" s="97"/>
      <c r="F3" s="140" t="s">
        <v>1</v>
      </c>
      <c r="G3" s="97"/>
      <c r="H3" s="97"/>
      <c r="I3" s="97"/>
      <c r="J3" s="97"/>
    </row>
    <row r="4" spans="1:14" ht="15.75" customHeight="1" x14ac:dyDescent="0.35">
      <c r="A4" s="2"/>
      <c r="B4" s="72"/>
      <c r="C4" s="72"/>
      <c r="D4" s="72"/>
      <c r="E4" s="42"/>
      <c r="G4" s="72"/>
      <c r="H4" s="72"/>
      <c r="I4" s="51"/>
    </row>
    <row r="5" spans="1:14" ht="18.649999999999999" customHeight="1" x14ac:dyDescent="0.35">
      <c r="A5" s="2"/>
      <c r="B5" s="12" t="s">
        <v>2</v>
      </c>
      <c r="C5" s="72"/>
      <c r="D5" s="72"/>
      <c r="E5" s="42"/>
      <c r="F5" s="72"/>
      <c r="G5" s="72"/>
      <c r="H5" s="72"/>
      <c r="I5" s="51"/>
      <c r="J5" s="82" t="s">
        <v>3</v>
      </c>
    </row>
    <row r="6" spans="1:14" ht="15" customHeight="1" x14ac:dyDescent="0.35">
      <c r="A6" s="2"/>
      <c r="B6" s="12" t="s">
        <v>4</v>
      </c>
      <c r="C6" s="72"/>
      <c r="D6" s="72"/>
      <c r="E6" s="42"/>
      <c r="F6" s="72"/>
      <c r="G6" s="72"/>
      <c r="H6" s="72"/>
      <c r="I6" s="90">
        <f ca="1">TODAY()</f>
        <v>45294</v>
      </c>
      <c r="J6" s="91">
        <v>0.36874999999999997</v>
      </c>
    </row>
    <row r="7" spans="1:14" ht="18.75" customHeight="1" x14ac:dyDescent="0.35">
      <c r="A7" s="2"/>
      <c r="B7" s="73"/>
      <c r="C7" s="73"/>
      <c r="D7" s="73"/>
      <c r="E7" s="73"/>
      <c r="F7" s="73"/>
      <c r="G7" s="72"/>
      <c r="H7" s="72"/>
    </row>
    <row r="8" spans="1:14" ht="15.75" customHeight="1" x14ac:dyDescent="0.35">
      <c r="A8" s="2"/>
      <c r="B8" s="121"/>
      <c r="C8" s="122"/>
      <c r="D8" s="106"/>
      <c r="E8" s="106"/>
      <c r="F8" s="123" t="s">
        <v>5</v>
      </c>
      <c r="G8" s="106"/>
      <c r="H8" s="106"/>
      <c r="I8" s="106"/>
      <c r="J8" s="107"/>
    </row>
    <row r="9" spans="1:14" s="81" customFormat="1" ht="17.5" x14ac:dyDescent="0.35">
      <c r="A9" s="80"/>
      <c r="B9" s="124"/>
      <c r="C9" s="125"/>
      <c r="D9" s="125"/>
      <c r="E9" s="125"/>
      <c r="F9" s="126" t="s">
        <v>6</v>
      </c>
      <c r="G9" s="125"/>
      <c r="H9" s="125"/>
      <c r="I9" s="125"/>
      <c r="J9" s="127"/>
    </row>
    <row r="10" spans="1:14" ht="30" customHeight="1" thickBot="1" x14ac:dyDescent="0.4">
      <c r="A10" s="2"/>
      <c r="B10" s="13"/>
      <c r="C10" s="23"/>
      <c r="D10" s="24"/>
      <c r="E10" s="43"/>
      <c r="F10" s="24"/>
      <c r="G10" s="24"/>
      <c r="H10" s="25"/>
      <c r="I10" s="35"/>
      <c r="J10" s="35"/>
    </row>
    <row r="11" spans="1:14" ht="53.25" customHeight="1" thickBot="1" x14ac:dyDescent="0.4">
      <c r="A11" s="2"/>
      <c r="B11" s="111"/>
      <c r="C11" s="114" t="s">
        <v>7</v>
      </c>
      <c r="D11" s="114"/>
      <c r="E11" s="113"/>
      <c r="G11" s="111"/>
      <c r="H11" s="114" t="s">
        <v>8</v>
      </c>
      <c r="I11" s="112"/>
      <c r="J11" s="113"/>
    </row>
    <row r="12" spans="1:14" ht="28.5" customHeight="1" x14ac:dyDescent="0.35">
      <c r="A12" s="2"/>
      <c r="B12" s="131" t="s">
        <v>9</v>
      </c>
      <c r="C12" s="118">
        <f>COUNTIF('PVB - Diario - Daily'!C10:C374,"COMPRA
PURCHASE")</f>
        <v>83</v>
      </c>
      <c r="D12" s="92" t="s">
        <v>10</v>
      </c>
      <c r="E12" s="76">
        <f>MAX(IF('PVB - Diario - Daily'!C10:C374="COMPRA
PURCHASE",'PVB - Diario - Daily'!H10:H374))</f>
        <v>73</v>
      </c>
      <c r="F12" s="74"/>
      <c r="G12" s="131" t="s">
        <v>11</v>
      </c>
      <c r="H12" s="118">
        <f>COUNTIF('PVB - Diario - Daily'!C10:C374,"VENTA
SELL")</f>
        <v>32</v>
      </c>
      <c r="I12" s="92" t="s">
        <v>10</v>
      </c>
      <c r="J12" s="77">
        <f t="array" ref="J12">MAX(IF('PVB - Diario - Daily'!C10:C374="VENTA
SELL",'PVB - Diario - Daily'!H10:H374))</f>
        <v>61.25</v>
      </c>
      <c r="L12" s="162"/>
    </row>
    <row r="13" spans="1:14" ht="28.5" customHeight="1" x14ac:dyDescent="0.35">
      <c r="A13" s="2"/>
      <c r="B13" s="130" t="s">
        <v>12</v>
      </c>
      <c r="C13" s="117"/>
      <c r="D13" s="99" t="s">
        <v>13</v>
      </c>
      <c r="E13" s="88">
        <v>44929</v>
      </c>
      <c r="F13" s="74"/>
      <c r="G13" s="132" t="s">
        <v>14</v>
      </c>
      <c r="H13" s="117"/>
      <c r="I13" s="93" t="s">
        <v>13</v>
      </c>
      <c r="J13" s="88">
        <v>44941</v>
      </c>
    </row>
    <row r="14" spans="1:14" ht="48.75" customHeight="1" x14ac:dyDescent="0.35">
      <c r="A14" s="2"/>
      <c r="B14" s="16" t="s">
        <v>15</v>
      </c>
      <c r="C14" s="17">
        <f>SUMIF('PVB - Diario - Daily'!C10:C374,"COMPRA
PURCHASE",'PVB - Diario - Daily'!D10:D374)</f>
        <v>2660195</v>
      </c>
      <c r="D14" s="16" t="s">
        <v>16</v>
      </c>
      <c r="E14" s="19">
        <f>IFERROR(C15/C14,"-")</f>
        <v>42.56612619153956</v>
      </c>
      <c r="G14" s="16" t="s">
        <v>15</v>
      </c>
      <c r="H14" s="17">
        <f>SUMIF('PVB - Diario - Daily'!C10:C374,"VENTA
SELL",'PVB - Diario - Daily'!D10:D374)</f>
        <v>-1426895</v>
      </c>
      <c r="I14" s="16" t="s">
        <v>16</v>
      </c>
      <c r="J14" s="19">
        <f>IFERROR(H15/H14,"-")</f>
        <v>37.39171271887561</v>
      </c>
      <c r="L14" s="84"/>
    </row>
    <row r="15" spans="1:14" ht="28.5" customHeight="1" x14ac:dyDescent="0.35">
      <c r="A15" s="2"/>
      <c r="B15" s="94" t="s">
        <v>17</v>
      </c>
      <c r="C15" s="119">
        <f>SUMIF('PVB - Diario - Daily'!C10:C374,"COMPRA
PURCHASE",'PVB - Diario - Daily'!E10:E374)</f>
        <v>113234196.06410258</v>
      </c>
      <c r="D15" s="95" t="s">
        <v>18</v>
      </c>
      <c r="E15" s="75">
        <f t="array" ref="E15">MIN(IF('PVB - Diario - Daily'!C10:C374="COMPRA
PURCHASE",'PVB - Diario - Daily'!G10:G374))</f>
        <v>26</v>
      </c>
      <c r="G15" s="94" t="s">
        <v>17</v>
      </c>
      <c r="H15" s="128">
        <f>SUMIF('PVB - Diario - Daily'!C10:C374,"VENTA
SELL",'PVB - Diario - Daily'!E10:E374)</f>
        <v>-53354047.920000009</v>
      </c>
      <c r="I15" s="133" t="s">
        <v>18</v>
      </c>
      <c r="J15" s="75">
        <f t="array" ref="J15">MIN(IF('PVB - Diario - Daily'!C10:C374="VENTA
SELL",'PVB - Diario - Daily'!G10:G374))</f>
        <v>18.5</v>
      </c>
    </row>
    <row r="16" spans="1:14" ht="28.5" customHeight="1" thickBot="1" x14ac:dyDescent="0.4">
      <c r="A16" s="2"/>
      <c r="B16" s="116" t="s">
        <v>19</v>
      </c>
      <c r="C16" s="120"/>
      <c r="D16" s="115" t="s">
        <v>20</v>
      </c>
      <c r="E16" s="89">
        <v>45070</v>
      </c>
      <c r="G16" s="116" t="s">
        <v>19</v>
      </c>
      <c r="H16" s="129"/>
      <c r="I16" s="96" t="s">
        <v>20</v>
      </c>
      <c r="J16" s="89">
        <v>45136</v>
      </c>
    </row>
    <row r="17" spans="1:20" ht="15" customHeight="1" x14ac:dyDescent="0.35">
      <c r="A17" s="2"/>
      <c r="B17" s="9"/>
      <c r="C17" s="72"/>
      <c r="E17" s="166"/>
      <c r="F17" s="72"/>
      <c r="G17" s="72"/>
      <c r="H17" s="72"/>
    </row>
    <row r="18" spans="1:20" ht="15" customHeight="1" x14ac:dyDescent="0.25">
      <c r="B18" s="6"/>
      <c r="C18" s="6"/>
      <c r="D18" s="6"/>
      <c r="E18" s="29"/>
      <c r="F18"/>
      <c r="G18"/>
      <c r="H18"/>
      <c r="I18"/>
      <c r="J18"/>
    </row>
    <row r="19" spans="1:20" ht="21.75" customHeight="1" x14ac:dyDescent="0.35">
      <c r="A19" s="2"/>
      <c r="B19" s="105"/>
      <c r="C19" s="106"/>
      <c r="D19" s="106"/>
      <c r="E19" s="106"/>
      <c r="F19" s="109"/>
      <c r="G19" s="109" t="s">
        <v>21</v>
      </c>
      <c r="H19" s="109"/>
      <c r="I19" s="106"/>
      <c r="J19" s="106"/>
      <c r="K19" s="106"/>
      <c r="L19" s="106"/>
      <c r="M19" s="106"/>
      <c r="N19" s="106"/>
      <c r="O19" s="107"/>
    </row>
    <row r="20" spans="1:20" s="36" customFormat="1" ht="15.75" customHeight="1" x14ac:dyDescent="0.25">
      <c r="B20" s="104"/>
      <c r="C20" s="108"/>
      <c r="D20" s="108"/>
      <c r="E20" s="108"/>
      <c r="F20" s="110"/>
      <c r="G20" s="110" t="s">
        <v>22</v>
      </c>
      <c r="H20" s="108"/>
      <c r="I20" s="108"/>
      <c r="J20" s="108"/>
      <c r="K20" s="108"/>
      <c r="L20" s="108"/>
      <c r="M20" s="108"/>
      <c r="N20" s="108"/>
      <c r="O20" s="163"/>
    </row>
    <row r="21" spans="1:20" s="36" customFormat="1" ht="13.5" x14ac:dyDescent="0.25">
      <c r="B21" s="29"/>
      <c r="C21" s="29"/>
      <c r="D21" s="29"/>
      <c r="E21" s="29"/>
    </row>
    <row r="22" spans="1:20" s="36" customFormat="1" ht="27" customHeight="1" thickBot="1" x14ac:dyDescent="0.3">
      <c r="B22" s="29"/>
      <c r="C22" s="29"/>
      <c r="D22" s="78" t="s">
        <v>23</v>
      </c>
      <c r="E22" s="78" t="s">
        <v>24</v>
      </c>
      <c r="F22" s="78" t="s">
        <v>25</v>
      </c>
      <c r="G22" s="78" t="s">
        <v>26</v>
      </c>
      <c r="H22" s="78" t="s">
        <v>27</v>
      </c>
      <c r="I22" s="78" t="s">
        <v>28</v>
      </c>
      <c r="J22" s="78" t="s">
        <v>29</v>
      </c>
      <c r="K22" s="78" t="s">
        <v>30</v>
      </c>
      <c r="L22" s="78" t="s">
        <v>31</v>
      </c>
      <c r="M22" s="78" t="s">
        <v>32</v>
      </c>
      <c r="N22" s="78" t="s">
        <v>33</v>
      </c>
      <c r="O22" s="78" t="s">
        <v>34</v>
      </c>
      <c r="P22" s="78"/>
      <c r="Q22" s="78"/>
      <c r="R22" s="78"/>
      <c r="S22" s="78"/>
      <c r="T22" s="78"/>
    </row>
    <row r="23" spans="1:20" s="36" customFormat="1" ht="47.25" customHeight="1" x14ac:dyDescent="0.25">
      <c r="B23" s="100"/>
      <c r="C23" s="15" t="s">
        <v>35</v>
      </c>
      <c r="D23" s="145">
        <f>COUNTIF('PVB - Diario - Daily'!$C10:$C40,"COMPRA
PURCHASE")</f>
        <v>8</v>
      </c>
      <c r="E23" s="146">
        <f>COUNTIF('PVB - Diario - Daily'!$C41:$C68,"COMPRA
PURCHASE")</f>
        <v>4</v>
      </c>
      <c r="F23" s="146">
        <f>COUNTIF('PVB - Diario - Daily'!$C69:$C99,"COMPRA
PURCHASE")</f>
        <v>5</v>
      </c>
      <c r="G23" s="146">
        <f>COUNTIF('PVB - Diario - Daily'!$C100:$C129,"COMPRA
PURCHASE")</f>
        <v>10</v>
      </c>
      <c r="H23" s="146">
        <f>COUNTIF('PVB - Diario - Daily'!$C130:$C160,"COMPRA
PURCHASE")</f>
        <v>6</v>
      </c>
      <c r="I23" s="146">
        <f t="array" ref="I23">COUNTIF('PVB - Diario - Daily'!$C161:$C190,"COMPRA
PURCHASE")</f>
        <v>8</v>
      </c>
      <c r="J23" s="146">
        <f>COUNTIF('PVB - Diario - Daily'!$C191:$C221,"COMPRA
PURCHASE")</f>
        <v>4</v>
      </c>
      <c r="K23" s="146">
        <f t="array" ref="K23">COUNTIF('PVB - Diario - Daily'!$C222:$C252,"COMPRA
PURCHASE")</f>
        <v>6</v>
      </c>
      <c r="L23" s="146">
        <f>COUNTIF('PVB - Diario - Daily'!$C253:$C282,"COMPRA
PURCHASE")</f>
        <v>8</v>
      </c>
      <c r="M23" s="146">
        <f>COUNTIF('PVB - Diario - Daily'!$C283:$C313,"COMPRA
PURCHASE")</f>
        <v>6</v>
      </c>
      <c r="N23" s="146">
        <f>COUNTIF('PVB - Diario - Daily'!$C314:$C343,"COMPRA
PURCHASE")</f>
        <v>9</v>
      </c>
      <c r="O23" s="147">
        <f>COUNTIF('PVB - Diario - Daily'!$C344:$C374,"COMPRA
PURCHASE")</f>
        <v>9</v>
      </c>
    </row>
    <row r="24" spans="1:20" s="36" customFormat="1" ht="47.25" customHeight="1" x14ac:dyDescent="0.25">
      <c r="B24" s="102"/>
      <c r="C24" s="16" t="s">
        <v>15</v>
      </c>
      <c r="D24" s="150">
        <f>SUMIF('PVB - Diario - Daily'!$C10:$C40,"COMPRA
PURCHASE",'PVB - Diario - Daily'!$D10:$D40)</f>
        <v>357903</v>
      </c>
      <c r="E24" s="149">
        <f>SUMIF('PVB - Diario - Daily'!$C41:$C68,"COMPRA
PURCHASE",'PVB - Diario - Daily'!$D41:$D68)</f>
        <v>124165</v>
      </c>
      <c r="F24" s="149">
        <f>SUMIF('PVB - Diario - Daily'!$C69:$C99,"COMPRA
PURCHASE",'PVB - Diario - Daily'!$D69:$D99)</f>
        <v>102491</v>
      </c>
      <c r="G24" s="149">
        <f>SUMIF('PVB - Diario - Daily'!$C100:$C129,"COMPRA
PURCHASE",'PVB - Diario - Daily'!$D100:$D129)</f>
        <v>253188</v>
      </c>
      <c r="H24" s="149">
        <f>SUMIF('PVB - Diario - Daily'!$C130:$C160,"COMPRA
PURCHASE",'PVB - Diario - Daily'!$D130:$D160)</f>
        <v>206102</v>
      </c>
      <c r="I24" s="149">
        <f t="array" ref="I24">SUMIF('PVB - Diario - Daily'!$C161:$C190,"COMPRA
PURCHASE",'PVB - Diario - Daily'!$D161:$D190)</f>
        <v>323303</v>
      </c>
      <c r="J24" s="149">
        <f t="array" ref="J24">SUMIF('PVB - Diario - Daily'!$C191:$C221,"COMPRA
PURCHASE",'PVB - Diario - Daily'!$D191:$D221)</f>
        <v>138052</v>
      </c>
      <c r="K24" s="149">
        <f>SUMIF('PVB - Diario - Daily'!$C222:$C252,"COMPRA
PURCHASE",'PVB - Diario - Daily'!$D222:$D252)</f>
        <v>279184</v>
      </c>
      <c r="L24" s="149">
        <f>SUMIF('PVB - Diario - Daily'!$C253:$C282,"COMPRA
PURCHASE",'PVB - Diario - Daily'!$D253:$D282)</f>
        <v>150593</v>
      </c>
      <c r="M24" s="149">
        <f>SUMIF('PVB - Diario - Daily'!$C283:$C313,"COMPRA
PURCHASE",'PVB - Diario - Daily'!$D283:$D313)</f>
        <v>143624</v>
      </c>
      <c r="N24" s="149">
        <f>SUMIF('PVB - Diario - Daily'!$C314:$C343,"COMPRA
PURCHASE",'PVB - Diario - Daily'!$D314:$D343)</f>
        <v>259793</v>
      </c>
      <c r="O24" s="157">
        <f>SUMIF('PVB - Diario - Daily'!$C344:$C374,"COMPRA
PURCHASE",'PVB - Diario - Daily'!$D344:$D374)</f>
        <v>321797</v>
      </c>
      <c r="R24" s="85"/>
    </row>
    <row r="25" spans="1:20" s="36" customFormat="1" ht="47.25" customHeight="1" x14ac:dyDescent="0.25">
      <c r="B25" s="102"/>
      <c r="C25" s="79" t="s">
        <v>36</v>
      </c>
      <c r="D25" s="151">
        <f>SUMIF('PVB - Diario - Daily'!$C10:$C40,"COMPRA
PURCHASE",'PVB - Diario - Daily'!$E10:$E40)</f>
        <v>22864707.460000001</v>
      </c>
      <c r="E25" s="143">
        <f>SUMIF('PVB - Diario - Daily'!$C41:$C68,"COMPRA
PURCHASE",'PVB - Diario - Daily'!$E41:$E68)</f>
        <v>6824785.4199999999</v>
      </c>
      <c r="F25" s="143">
        <f>SUMIF('PVB - Diario - Daily'!$C69:$C99,"COMPRA
PURCHASE",'PVB - Diario - Daily'!$E69:$E99)</f>
        <v>4639532.67</v>
      </c>
      <c r="G25" s="143">
        <f>SUMIF('PVB - Diario - Daily'!$C100:$C129,"COMPRA
PURCHASE",'PVB - Diario - Daily'!$E100:$E129)</f>
        <v>10494717.564102564</v>
      </c>
      <c r="H25" s="143">
        <f>SUMIF('PVB - Diario - Daily'!$C130:$C160,"COMPRA
PURCHASE",'PVB - Diario - Daily'!$E130:$E160)</f>
        <v>6380399.1499999994</v>
      </c>
      <c r="I25" s="143">
        <f t="array" ref="I25">SUMIF('PVB - Diario - Daily'!$C161:$C190,"COMPRA
PURCHASE",'PVB - Diario - Daily'!$E161:$E190)</f>
        <v>11729487.959999999</v>
      </c>
      <c r="J25" s="143">
        <f t="array" ref="J25">SUMIF('PVB - Diario - Daily'!$C191:$C221,"COMPRA
PURCHASE",'PVB - Diario - Daily'!$E191:$E221)</f>
        <v>4535966.51</v>
      </c>
      <c r="K25" s="143">
        <f>SUMIF('PVB - Diario - Daily'!$C222:$C252,"COMPRA
PURCHASE",'PVB - Diario - Daily'!$E222:$E252)</f>
        <v>11100263.370000001</v>
      </c>
      <c r="L25" s="143">
        <f>SUMIF('PVB - Diario - Daily'!$C253:$C282,"COMPRA
PURCHASE",'PVB - Diario - Daily'!$E253:$E282)</f>
        <v>5916911.2899999991</v>
      </c>
      <c r="M25" s="143">
        <f>SUMIF('PVB - Diario - Daily'!$C283:$C313,"COMPRA
PURCHASE",'PVB - Diario - Daily'!$E283:$E313)</f>
        <v>5981673.9700000007</v>
      </c>
      <c r="N25" s="143">
        <f>SUMIF('PVB - Diario - Daily'!$C314:$C343,"COMPRA
PURCHASE",'PVB - Diario - Daily'!$E314:$E343)</f>
        <v>11017635.980000002</v>
      </c>
      <c r="O25" s="144">
        <f>SUMIF('PVB - Diario - Daily'!$C344:$C374,"COMPRA
PURCHASE",'PVB - Diario - Daily'!$E344:$E374)</f>
        <v>11748114.720000001</v>
      </c>
    </row>
    <row r="26" spans="1:20" s="36" customFormat="1" ht="47.25" customHeight="1" x14ac:dyDescent="0.25">
      <c r="B26" s="103" t="s">
        <v>37</v>
      </c>
      <c r="C26" s="16" t="s">
        <v>16</v>
      </c>
      <c r="D26" s="152">
        <f t="shared" ref="D26:O26" si="0">IFERROR(D25/D24,"-")</f>
        <v>63.885207612118371</v>
      </c>
      <c r="E26" s="153">
        <f t="shared" si="0"/>
        <v>54.965452583256152</v>
      </c>
      <c r="F26" s="153">
        <f t="shared" si="0"/>
        <v>45.267708091442174</v>
      </c>
      <c r="G26" s="153">
        <f t="shared" si="0"/>
        <v>41.45029608078805</v>
      </c>
      <c r="H26" s="153">
        <f t="shared" si="0"/>
        <v>30.957482945337741</v>
      </c>
      <c r="I26" s="153">
        <f t="shared" si="0"/>
        <v>36.280170490221245</v>
      </c>
      <c r="J26" s="153">
        <f t="shared" si="0"/>
        <v>32.856941659664471</v>
      </c>
      <c r="K26" s="153">
        <f t="shared" si="0"/>
        <v>39.759668784744115</v>
      </c>
      <c r="L26" s="153">
        <f t="shared" si="0"/>
        <v>39.290745851400793</v>
      </c>
      <c r="M26" s="153">
        <f t="shared" si="0"/>
        <v>41.648150518019278</v>
      </c>
      <c r="N26" s="158">
        <f t="shared" si="0"/>
        <v>42.40928731721025</v>
      </c>
      <c r="O26" s="159">
        <f t="shared" si="0"/>
        <v>36.507844137763875</v>
      </c>
    </row>
    <row r="27" spans="1:20" s="36" customFormat="1" ht="47.25" customHeight="1" x14ac:dyDescent="0.25">
      <c r="B27" s="102"/>
      <c r="C27" s="95" t="s">
        <v>38</v>
      </c>
      <c r="D27" s="152">
        <f t="array" ref="D27">MIN(IF('PVB - Diario - Daily'!$C10:$C40="COMPRA
PURCHASE",'PVB - Diario - Daily'!$G10:$G40))</f>
        <v>50.95</v>
      </c>
      <c r="E27" s="153">
        <f t="array" ref="E27">MIN(IF('PVB - Diario - Daily'!$C41:$C68="COMPRA
PURCHASE",'PVB - Diario - Daily'!$G41:$G68))</f>
        <v>52.95</v>
      </c>
      <c r="F27" s="153">
        <f t="array" ref="F27">MIN(IF('PVB - Diario - Daily'!$C69:$C99="COMPRA
PURCHASE",'PVB - Diario - Daily'!$G69:$G99))</f>
        <v>40.4</v>
      </c>
      <c r="G27" s="153">
        <f t="array" ref="G27">MIN(IF('PVB - Diario - Daily'!$C100:$C129="COMPRA
PURCHASE",'PVB - Diario - Daily'!$G100:$G129))</f>
        <v>35.6</v>
      </c>
      <c r="H27" s="153">
        <f t="array" ref="H27">MIN(IF('PVB - Diario - Daily'!$C130:$C160="COMPRA
PURCHASE",'PVB - Diario - Daily'!$G130:$G160))</f>
        <v>26</v>
      </c>
      <c r="I27" s="153">
        <f t="array" ref="I27">MIN(IF('PVB - Diario - Daily'!$C161:$C190="COMPRA
PURCHASE",'PVB - Diario - Daily'!$G161:$G190))</f>
        <v>29.26</v>
      </c>
      <c r="J27" s="153">
        <f t="array" ref="J27">MIN(IF('PVB - Diario - Daily'!$C191:$C221="COMPRA
PURCHASE",'PVB - Diario - Daily'!$G191:$G221))</f>
        <v>27.9</v>
      </c>
      <c r="K27" s="153">
        <f t="array" ref="K27">MIN(IF('PVB - Diario - Daily'!$C222:$C252="COMPRA
PURCHASE",'PVB - Diario - Daily'!$G222:$G252))</f>
        <v>28.9</v>
      </c>
      <c r="L27" s="153">
        <f t="array" ref="L27">MIN(IF('PVB - Diario - Daily'!$C253:$C282="COMPRA
PURCHASE",'PVB - Diario - Daily'!$G253:$G282))</f>
        <v>33.35</v>
      </c>
      <c r="M27" s="153">
        <f t="array" ref="M27">MIN(IF('PVB - Diario - Daily'!$C283:$C313="COMPRA
PURCHASE",'PVB - Diario - Daily'!$G283:$G313))</f>
        <v>34.1</v>
      </c>
      <c r="N27" s="158">
        <f t="array" ref="N27">MIN(IF('PVB - Diario - Daily'!$C314:$C343="COMPRA
PURCHASE",'PVB - Diario - Daily'!$G314:$G343))</f>
        <v>38</v>
      </c>
      <c r="O27" s="159">
        <f t="array" ref="O27">MIN(IF('PVB - Diario - Daily'!$C344:$C374="COMPRA
PURCHASE",'PVB - Diario - Daily'!$G344:$G374))</f>
        <v>30.99</v>
      </c>
    </row>
    <row r="28" spans="1:20" s="36" customFormat="1" ht="31.5" customHeight="1" x14ac:dyDescent="0.25">
      <c r="B28" s="102"/>
      <c r="C28" s="138" t="s">
        <v>39</v>
      </c>
      <c r="D28" s="86">
        <v>44943</v>
      </c>
      <c r="E28" s="86">
        <v>44981</v>
      </c>
      <c r="F28" s="86">
        <v>45013</v>
      </c>
      <c r="G28" s="86">
        <v>45040</v>
      </c>
      <c r="H28" s="86">
        <v>45070</v>
      </c>
      <c r="I28" s="86">
        <v>45089</v>
      </c>
      <c r="J28" s="86">
        <v>45125</v>
      </c>
      <c r="K28" s="86">
        <v>45139</v>
      </c>
      <c r="L28" s="86">
        <v>45175</v>
      </c>
      <c r="M28" s="86">
        <v>45205</v>
      </c>
      <c r="N28" s="86">
        <v>45259</v>
      </c>
      <c r="O28" s="142">
        <v>45279</v>
      </c>
    </row>
    <row r="29" spans="1:20" s="36" customFormat="1" ht="47.25" customHeight="1" x14ac:dyDescent="0.25">
      <c r="B29" s="102"/>
      <c r="C29" s="95" t="s">
        <v>40</v>
      </c>
      <c r="D29" s="152">
        <f t="array" ref="D29">MAX(IF('PVB - Diario - Daily'!$C10:$C40="COMPRA
PURCHASE",'PVB - Diario - Daily'!$H10:$H40))</f>
        <v>73</v>
      </c>
      <c r="E29" s="153">
        <f t="array" ref="E29">MAX(IF('PVB - Diario - Daily'!$C41:$C68="COMPRA
PURCHASE",'PVB - Diario - Daily'!$H41:$H68))</f>
        <v>58.85</v>
      </c>
      <c r="F29" s="153">
        <f t="array" ref="F29">MAX(IF('PVB - Diario - Daily'!$C69:$C99="COMPRA
PURCHASE",'PVB - Diario - Daily'!$H69:$H99))</f>
        <v>51.5</v>
      </c>
      <c r="G29" s="153">
        <f t="array" ref="G29">MAX(IF('PVB - Diario - Daily'!$C100:$C129="COMPRA
PURCHASE",'PVB - Diario - Daily'!$H100:$H129))</f>
        <v>45.1</v>
      </c>
      <c r="H29" s="153">
        <f t="array" ref="H29">MAX(IF('PVB - Diario - Daily'!$C130:$C160="COMPRA
PURCHASE",'PVB - Diario - Daily'!$H130:$H160))</f>
        <v>35.700000000000003</v>
      </c>
      <c r="I29" s="153">
        <f t="array" ref="I29">MAX(IF('PVB - Diario - Daily'!$C161:$C190="COMPRA
PURCHASE",'PVB - Diario - Daily'!$H161:$H190))</f>
        <v>42.25</v>
      </c>
      <c r="J29" s="153">
        <f t="array" ref="J29">MAX(IF('PVB - Diario - Daily'!$C191:$C221="COMPRA
PURCHASE",'PVB - Diario - Daily'!$H191:$H221))</f>
        <v>37.75</v>
      </c>
      <c r="K29" s="153">
        <f t="array" ref="K29">MAX(IF('PVB - Diario - Daily'!$C222:$C252="COMPRA
PURCHASE",'PVB - Diario - Daily'!$H222:$H252))</f>
        <v>47.35</v>
      </c>
      <c r="L29" s="153">
        <f t="array" ref="L29">MAX(IF('PVB - Diario - Daily'!$C253:$C282="COMPRA
PURCHASE",'PVB - Diario - Daily'!$H253:$H282))</f>
        <v>46.9</v>
      </c>
      <c r="M29" s="153">
        <f t="array" ref="M29">MAX(IF('PVB - Diario - Daily'!$C283:$C313="COMPRA
PURCHASE",'PVB - Diario - Daily'!$H283:$H313))</f>
        <v>48</v>
      </c>
      <c r="N29" s="158">
        <f t="array" ref="N29">MAX(IF('PVB - Diario - Daily'!$C314:$C343="COMPRA
PURCHASE",'PVB - Diario - Daily'!$H314:$H343))</f>
        <v>48</v>
      </c>
      <c r="O29" s="159">
        <f t="array" ref="O29">MAX(IF('PVB - Diario - Daily'!$C344:$C374="COMPRA
PURCHASE",'PVB - Diario - Daily'!$H344:$H374))</f>
        <v>39.799999999999997</v>
      </c>
    </row>
    <row r="30" spans="1:20" s="36" customFormat="1" ht="32.25" customHeight="1" thickBot="1" x14ac:dyDescent="0.3">
      <c r="B30" s="101"/>
      <c r="C30" s="137" t="s">
        <v>41</v>
      </c>
      <c r="D30" s="87">
        <v>44929</v>
      </c>
      <c r="E30" s="87">
        <v>44959</v>
      </c>
      <c r="F30" s="87">
        <v>44986</v>
      </c>
      <c r="G30" s="86">
        <v>45019</v>
      </c>
      <c r="H30" s="86">
        <v>45055</v>
      </c>
      <c r="I30" s="86">
        <v>45092</v>
      </c>
      <c r="J30" s="86">
        <v>45108</v>
      </c>
      <c r="K30" s="86">
        <v>45160</v>
      </c>
      <c r="L30" s="86">
        <v>45194</v>
      </c>
      <c r="M30" s="86">
        <v>45223</v>
      </c>
      <c r="N30" s="86">
        <v>45256</v>
      </c>
      <c r="O30" s="142">
        <v>45278</v>
      </c>
    </row>
    <row r="31" spans="1:20" s="36" customFormat="1" ht="47.25" customHeight="1" x14ac:dyDescent="0.25">
      <c r="B31" s="100"/>
      <c r="C31" s="15" t="s">
        <v>35</v>
      </c>
      <c r="D31" s="145">
        <f>COUNTIF('PVB - Diario - Daily'!$C10:$C40,"VENTA
SELL")</f>
        <v>1</v>
      </c>
      <c r="E31" s="146">
        <f>COUNTIF('PVB - Diario - Daily'!$C41:$C68,"VENTA
SELL")</f>
        <v>3</v>
      </c>
      <c r="F31" s="146">
        <f>COUNTIF('PVB - Diario - Daily'!$C69:$C99,"VENTA
SELL")</f>
        <v>5</v>
      </c>
      <c r="G31" s="146">
        <f>COUNTIF('PVB - Diario - Daily'!$C100:$C129,"VENTA
SELL")</f>
        <v>1</v>
      </c>
      <c r="H31" s="146">
        <f>COUNTIF('PVB - Diario - Daily'!$C130:$C160,"VENTA
SELL")</f>
        <v>1</v>
      </c>
      <c r="I31" s="146">
        <f t="array" ref="I31">COUNTIF('PVB - Diario - Daily'!$C161:$C190,"VENTA
SELL")</f>
        <v>2</v>
      </c>
      <c r="J31" s="146">
        <f t="array" ref="J31">COUNTIF('PVB - Diario - Daily'!$C191:$C221,"VENTA
SELL")</f>
        <v>4</v>
      </c>
      <c r="K31" s="146">
        <f>COUNTIF('PVB - Diario - Daily'!$C222:$C252,"VENTA
SELL")</f>
        <v>1</v>
      </c>
      <c r="L31" s="146">
        <f>COUNTIF('PVB - Diario - Daily'!$C253:$C282,"VENTA
SELL")</f>
        <v>0</v>
      </c>
      <c r="M31" s="83">
        <f>COUNTIF('PVB - Diario - Daily'!$C283:$C313,"VENTA
SELL")</f>
        <v>5</v>
      </c>
      <c r="N31" s="146">
        <f>COUNTIF('PVB - Diario - Daily'!$C314:$C343,"VENTA
SELL")</f>
        <v>6</v>
      </c>
      <c r="O31" s="156">
        <f>COUNTIF('PVB - Diario - Daily'!$C344:$C374,"VENTA
SELL")</f>
        <v>3</v>
      </c>
    </row>
    <row r="32" spans="1:20" s="36" customFormat="1" ht="47.25" customHeight="1" x14ac:dyDescent="0.25">
      <c r="B32" s="102"/>
      <c r="C32" s="16" t="s">
        <v>15</v>
      </c>
      <c r="D32" s="150">
        <f>SUMIF('PVB - Diario - Daily'!$C10:$C40,"VENTA
SELL",'PVB - Diario - Daily'!$D10:$D40)</f>
        <v>-75000</v>
      </c>
      <c r="E32" s="154">
        <f>SUMIF('PVB - Diario - Daily'!$C41:$C68,"VENTA
SELL",'PVB - Diario - Daily'!$D41:$D68)</f>
        <v>-156462</v>
      </c>
      <c r="F32" s="149">
        <f>SUMIF('PVB - Diario - Daily'!$C69:$C99,"VENTA
SELL",'PVB - Diario - Daily'!$D69:$D99)</f>
        <v>-296681</v>
      </c>
      <c r="G32" s="149">
        <f>SUMIF('PVB - Diario - Daily'!$C100:$C129,"VENTA
SELL",'PVB - Diario - Daily'!$D100:$D129)</f>
        <v>-21000</v>
      </c>
      <c r="H32" s="149">
        <f>SUMIF('PVB - Diario - Daily'!$C130:$C160,"VENTA
SELL",'PVB - Diario - Daily'!$D130:$D160)</f>
        <v>-35463</v>
      </c>
      <c r="I32" s="149">
        <f t="array" ref="I32">SUMIF('PVB - Diario - Daily'!$C161:$C190,"VENTA
SELL",'PVB - Diario - Daily'!$D161:$D190)</f>
        <v>-54626</v>
      </c>
      <c r="J32" s="149">
        <f t="array" ref="J32">SUMIF('PVB - Diario - Daily'!$C191:$C221,"VENTA
SELL",'PVB - Diario - Daily'!$D191:$D221)</f>
        <v>-186358</v>
      </c>
      <c r="K32" s="149">
        <f>SUMIF('PVB - Diario - Daily'!$C222:$C252,"VENTA
SELL",'PVB - Diario - Daily'!$D222:$D252)</f>
        <v>-30317</v>
      </c>
      <c r="L32" s="149">
        <f>SUMIF('PVB - Diario - Daily'!$C253:$C282,"VENTA
SELL",'PVB - Diario - Daily'!$D253:$D282)</f>
        <v>0</v>
      </c>
      <c r="M32" s="149">
        <f>SUMIF('PVB - Diario - Daily'!$C283:$C313,"VENTA
SELL",'PVB - Diario - Daily'!$D283:$D313)</f>
        <v>-137914</v>
      </c>
      <c r="N32" s="149">
        <f>SUMIF('PVB - Diario - Daily'!$C314:$C343,"VENTA
SELL",'PVB - Diario - Daily'!$D314:$D343)</f>
        <v>-235925</v>
      </c>
      <c r="O32" s="148">
        <f>SUMIF('PVB - Diario - Daily'!$C344:$C374,"VENTA
SELL",'PVB - Diario - Daily'!$D344:$D374)</f>
        <v>-197149</v>
      </c>
    </row>
    <row r="33" spans="1:15" s="36" customFormat="1" ht="47.25" customHeight="1" x14ac:dyDescent="0.25">
      <c r="B33" s="102"/>
      <c r="C33" s="79" t="s">
        <v>36</v>
      </c>
      <c r="D33" s="151">
        <f>SUMIF('PVB - Diario - Daily'!C10:C40,"VENTA
SELL",'PVB - Diario - Daily'!E10:E40)</f>
        <v>-4283733.9499999974</v>
      </c>
      <c r="E33" s="155">
        <f>SUMIF('PVB - Diario - Daily'!C41:C68,"VENTA
SELL",'PVB - Diario - Daily'!E41:E68)</f>
        <v>-7883853.4500000002</v>
      </c>
      <c r="F33" s="143">
        <f>SUMIF('PVB - Diario - Daily'!$C69:$C99,"VENTA
SELL",'PVB - Diario - Daily'!$E69:$E99)</f>
        <v>-12159049.74</v>
      </c>
      <c r="G33" s="143">
        <f>SUMIF('PVB - Diario - Daily'!$C100:$C129,"VENTA
SELL",'PVB - Diario - Daily'!$E100:$E129)</f>
        <v>-744346.45</v>
      </c>
      <c r="H33" s="143">
        <f>SUMIF('PVB - Diario - Daily'!$C130:$C160,"VENTA
SELL",'PVB - Diario - Daily'!$E130:$E160)</f>
        <v>-925793.6</v>
      </c>
      <c r="I33" s="143">
        <f t="array" ref="I33">SUMIF('PVB - Diario - Daily'!$C161:$C190,"VENTA
SELL",'PVB - Diario - Daily'!$E161:$E190)</f>
        <v>-1665537.2</v>
      </c>
      <c r="J33" s="143">
        <f t="array" ref="J33">SUMIF('PVB - Diario - Daily'!$C191:$C221,"VENTA
SELL",'PVB - Diario - Daily'!$E191:$E221)</f>
        <v>-4519286.3100000005</v>
      </c>
      <c r="K33" s="143">
        <f>SUMIF('PVB - Diario - Daily'!$C222:$C252,"VENTA
SELL",'PVB - Diario - Daily'!$E222:$E252)</f>
        <v>-1076024.3700000001</v>
      </c>
      <c r="L33" s="143">
        <f>SUMIF('PVB - Diario - Daily'!$C253:$C282,"VENTA
SELL",'PVB - Diario - Daily'!$E253:$E282)</f>
        <v>0</v>
      </c>
      <c r="M33" s="143">
        <f>SUMIF('PVB - Diario - Daily'!$C283:$C313,"VENTA
SELL",'PVB - Diario - Daily'!$E283:$E313)</f>
        <v>-6097958.3000000007</v>
      </c>
      <c r="N33" s="143">
        <f>SUMIF('PVB - Diario - Daily'!$C314:$C343,"VENTA
SELL",'PVB - Diario - Daily'!$E314:$E343)</f>
        <v>-7451705.4000000004</v>
      </c>
      <c r="O33" s="144">
        <f>SUMIF('PVB - Diario - Daily'!$C344:$C374,"VENTA
SELL",'PVB - Diario - Daily'!$E344:$E374)</f>
        <v>-6546759.1500000004</v>
      </c>
    </row>
    <row r="34" spans="1:15" s="36" customFormat="1" ht="47.25" customHeight="1" x14ac:dyDescent="0.25">
      <c r="B34" s="103" t="s">
        <v>42</v>
      </c>
      <c r="C34" s="16" t="s">
        <v>16</v>
      </c>
      <c r="D34" s="160">
        <f>IFERROR(D33/D32,"-")</f>
        <v>57.116452666666632</v>
      </c>
      <c r="E34" s="161">
        <f t="shared" ref="E34:O34" si="1">IFERROR(E33/E32,"-")</f>
        <v>50.388295241016991</v>
      </c>
      <c r="F34" s="158">
        <f t="shared" si="1"/>
        <v>40.983580815758337</v>
      </c>
      <c r="G34" s="158">
        <f t="shared" si="1"/>
        <v>35.445069047619043</v>
      </c>
      <c r="H34" s="158">
        <f t="shared" si="1"/>
        <v>26.105901925950992</v>
      </c>
      <c r="I34" s="158">
        <f t="shared" si="1"/>
        <v>30.489825357888183</v>
      </c>
      <c r="J34" s="158">
        <f t="shared" si="1"/>
        <v>24.25056241213149</v>
      </c>
      <c r="K34" s="158">
        <f t="shared" si="1"/>
        <v>35.492442194148502</v>
      </c>
      <c r="L34" s="158" t="str">
        <f>IFERROR(L33/L32,"-")</f>
        <v>-</v>
      </c>
      <c r="M34" s="158">
        <f t="shared" si="1"/>
        <v>44.215658308801146</v>
      </c>
      <c r="N34" s="158">
        <f t="shared" si="1"/>
        <v>31.585060506516903</v>
      </c>
      <c r="O34" s="159">
        <f t="shared" si="1"/>
        <v>33.207163870980835</v>
      </c>
    </row>
    <row r="35" spans="1:15" s="36" customFormat="1" ht="47.25" customHeight="1" x14ac:dyDescent="0.25">
      <c r="B35" s="102"/>
      <c r="C35" s="95" t="s">
        <v>38</v>
      </c>
      <c r="D35" s="160">
        <f t="array" ref="D35">MIN(IF('PVB - Diario - Daily'!$C10:$C40="VENTA
SELL",'PVB - Diario - Daily'!$G10:$G40))</f>
        <v>54.5</v>
      </c>
      <c r="E35" s="161">
        <f t="array" ref="E35">MIN(IF('PVB - Diario - Daily'!$C41:$C68="VENTA
SELL",'PVB - Diario - Daily'!$G41:$G68))</f>
        <v>42.5</v>
      </c>
      <c r="F35" s="158">
        <f t="array" ref="F35">MIN(IF('PVB - Diario - Daily'!$C69:$C99="VENTA
SELL",'PVB - Diario - Daily'!$G69:$G99))</f>
        <v>30</v>
      </c>
      <c r="G35" s="158">
        <f t="array" ref="G35">MIN(IF('PVB - Diario - Daily'!$C100:$C129="VENTA
SELL",'PVB - Diario - Daily'!$G100:$G129))</f>
        <v>34.549999999999997</v>
      </c>
      <c r="H35" s="158">
        <f t="array" ref="H35">MIN(IF('PVB - Diario - Daily'!$C130:$C160="VENTA
SELL",'PVB - Diario - Daily'!$G130:$G160))</f>
        <v>24</v>
      </c>
      <c r="I35" s="158">
        <f t="array" ref="I35">MIN(IF('PVB - Diario - Daily'!$C161:$C190="VENTA
SELL",'PVB - Diario - Daily'!$G161:$G190))</f>
        <v>28.5</v>
      </c>
      <c r="J35" s="158">
        <f t="array" ref="J35">MIN(IF('PVB - Diario - Daily'!$C191:$C221="VENTA
SELL",'PVB - Diario - Daily'!$G191:$G221))</f>
        <v>18.5</v>
      </c>
      <c r="K35" s="158">
        <f t="array" ref="K35">MIN(IF('PVB - Diario - Daily'!$C222:$C252="VENTA
SELL",'PVB - Diario - Daily'!$G222:$G252))</f>
        <v>35.15</v>
      </c>
      <c r="L35" s="158">
        <f t="array" ref="L35">MIN(IF('PVB - Diario - Daily'!$C253:$C282="VENTA
SELL",'PVB - Diario - Daily'!$G253:$G282))</f>
        <v>0</v>
      </c>
      <c r="M35" s="158">
        <f t="array" ref="M35">MIN(IF('PVB - Diario - Daily'!$C283:$C313="VENTA
SELL",'PVB - Diario - Daily'!$G283:$G313))</f>
        <v>39.9</v>
      </c>
      <c r="N35" s="158">
        <f t="array" ref="N35">MIN(IF('PVB - Diario - Daily'!$C314:$C343="VENTA
SELL",'PVB - Diario - Daily'!$G314:$G343))</f>
        <v>28</v>
      </c>
      <c r="O35" s="159">
        <f t="array" ref="O35">MIN(IF('PVB - Diario - Daily'!$C344:$C374="VENTA
SELL",'PVB - Diario - Daily'!$G344:$G374))</f>
        <v>31.01</v>
      </c>
    </row>
    <row r="36" spans="1:15" s="36" customFormat="1" ht="31.5" customHeight="1" x14ac:dyDescent="0.25">
      <c r="B36" s="102"/>
      <c r="C36" s="138" t="s">
        <v>39</v>
      </c>
      <c r="D36" s="86">
        <v>44941</v>
      </c>
      <c r="E36" s="86">
        <v>44977</v>
      </c>
      <c r="F36" s="86">
        <v>45011</v>
      </c>
      <c r="G36" s="86">
        <v>45032</v>
      </c>
      <c r="H36" s="86">
        <v>45073</v>
      </c>
      <c r="I36" s="86">
        <v>45102</v>
      </c>
      <c r="J36" s="86">
        <v>45136</v>
      </c>
      <c r="K36" s="86">
        <v>45166</v>
      </c>
      <c r="L36" s="86"/>
      <c r="M36" s="86">
        <v>45216</v>
      </c>
      <c r="N36" s="86">
        <v>45232</v>
      </c>
      <c r="O36" s="142">
        <v>45269</v>
      </c>
    </row>
    <row r="37" spans="1:15" s="36" customFormat="1" ht="47.25" customHeight="1" x14ac:dyDescent="0.25">
      <c r="B37" s="102"/>
      <c r="C37" s="95" t="s">
        <v>43</v>
      </c>
      <c r="D37" s="160">
        <f t="array" ref="D37">MAX(IF('PVB - Diario - Daily'!$C10:$C40="VENTA
SELL",'PVB - Diario - Daily'!$H10:$H40))</f>
        <v>61.25</v>
      </c>
      <c r="E37" s="161">
        <f t="array" ref="E37">MAX(IF('PVB - Diario - Daily'!$C41:$C68="VENTA
SELL",'PVB - Diario - Daily'!$H41:$H68))</f>
        <v>58.05</v>
      </c>
      <c r="F37" s="158">
        <f t="array" ref="F37">MAX(IF('PVB - Diario - Daily'!$C69:$C99="VENTA
SELL",'PVB - Diario - Daily'!$H69:$H99))</f>
        <v>49.5</v>
      </c>
      <c r="G37" s="158">
        <f t="array" ref="G37">MAX(IF('PVB - Diario - Daily'!$C100:$C129="VENTA
SELL",'PVB - Diario - Daily'!$H100:$H129))</f>
        <v>36.6</v>
      </c>
      <c r="H37" s="158">
        <f t="array" ref="H37">MAX(IF('PVB - Diario - Daily'!$C130:$C160="VENTA
SELL",'PVB - Diario - Daily'!$H130:$H160))</f>
        <v>28</v>
      </c>
      <c r="I37" s="158">
        <f t="array" ref="I37">MAX(IF('PVB - Diario - Daily'!$C161:$C190="VENTA
SELL",'PVB - Diario - Daily'!$H161:$H190))</f>
        <v>32.799999999999997</v>
      </c>
      <c r="J37" s="158">
        <f t="array" ref="J37">MAX(IF('PVB - Diario - Daily'!$C191:$C221="VENTA
SELL",'PVB - Diario - Daily'!$H191:$H221))</f>
        <v>28.65</v>
      </c>
      <c r="K37" s="158">
        <f t="array" ref="K37">MAX(IF('PVB - Diario - Daily'!$C222:$C252="VENTA
SELL",'PVB - Diario - Daily'!$H222:$H252))</f>
        <v>36.9</v>
      </c>
      <c r="L37" s="158">
        <f t="array" ref="L37">MAX(IF('PVB - Diario - Daily'!$C253:$C282="VENTA
SELL",'PVB - Diario - Daily'!$H253:$H282))</f>
        <v>0</v>
      </c>
      <c r="M37" s="158">
        <f t="array" ref="M37">MAX(IF('PVB - Diario - Daily'!$C283:$C313="VENTA
SELL",'PVB - Diario - Daily'!$H283:$H313))</f>
        <v>52</v>
      </c>
      <c r="N37" s="158">
        <f t="array" ref="N37">MAX(IF('PVB - Diario - Daily'!$C314:$C343="VENTA
SELL",'PVB - Diario - Daily'!$H314:$H343))</f>
        <v>38.75</v>
      </c>
      <c r="O37" s="159">
        <f t="array" ref="O37">MAX(IF('PVB - Diario - Daily'!$C344:$C374="VENTA
SELL",'PVB - Diario - Daily'!$H344:$H374))</f>
        <v>37.9</v>
      </c>
    </row>
    <row r="38" spans="1:15" s="36" customFormat="1" ht="31.5" customHeight="1" thickBot="1" x14ac:dyDescent="0.3">
      <c r="B38" s="101"/>
      <c r="C38" s="137" t="s">
        <v>41</v>
      </c>
      <c r="D38" s="87">
        <v>44941</v>
      </c>
      <c r="E38" s="87">
        <v>44958</v>
      </c>
      <c r="F38" s="87">
        <v>44997</v>
      </c>
      <c r="G38" s="87">
        <v>45032</v>
      </c>
      <c r="H38" s="87">
        <v>45073</v>
      </c>
      <c r="I38" s="87">
        <v>45102</v>
      </c>
      <c r="J38" s="87">
        <v>45121</v>
      </c>
      <c r="K38" s="87">
        <v>45166</v>
      </c>
      <c r="L38" s="87"/>
      <c r="M38" s="86">
        <v>45214</v>
      </c>
      <c r="N38" s="87">
        <v>45244</v>
      </c>
      <c r="O38" s="142">
        <v>45270</v>
      </c>
    </row>
    <row r="39" spans="1:15" s="36" customFormat="1" ht="13.5" x14ac:dyDescent="0.25">
      <c r="B39" s="29"/>
      <c r="C39" s="29"/>
      <c r="D39" s="29"/>
      <c r="E39" s="29"/>
    </row>
    <row r="40" spans="1:15" s="36" customFormat="1" ht="13.5" x14ac:dyDescent="0.25">
      <c r="B40" s="29"/>
      <c r="C40" s="29"/>
      <c r="D40" s="29"/>
      <c r="E40" s="29"/>
    </row>
    <row r="41" spans="1:15" ht="24" customHeight="1" x14ac:dyDescent="0.35">
      <c r="A41" s="2"/>
      <c r="B41" s="135" t="s">
        <v>44</v>
      </c>
      <c r="C41" s="134"/>
      <c r="D41" s="134"/>
      <c r="E41" s="134"/>
      <c r="F41" s="134"/>
      <c r="G41" s="72"/>
      <c r="H41" s="72"/>
    </row>
    <row r="42" spans="1:15" ht="18.75" customHeight="1" x14ac:dyDescent="0.35">
      <c r="A42" s="2"/>
      <c r="B42" s="136" t="s">
        <v>45</v>
      </c>
      <c r="C42" s="134"/>
      <c r="D42" s="134"/>
      <c r="E42" s="134"/>
      <c r="F42" s="134"/>
      <c r="G42" s="72"/>
      <c r="H42" s="72"/>
      <c r="I42" s="48"/>
    </row>
    <row r="43" spans="1:15" s="36" customFormat="1" ht="13.5" x14ac:dyDescent="0.25">
      <c r="B43" s="29"/>
      <c r="C43" s="29"/>
      <c r="D43" s="29"/>
      <c r="E43" s="29"/>
    </row>
    <row r="44" spans="1:15" s="36" customFormat="1" ht="13.5" x14ac:dyDescent="0.25">
      <c r="B44" s="29"/>
      <c r="C44" s="29"/>
      <c r="D44" s="29"/>
      <c r="E44" s="29"/>
    </row>
    <row r="45" spans="1:15" s="36" customFormat="1" ht="13.5" x14ac:dyDescent="0.25">
      <c r="B45" s="29"/>
      <c r="C45" s="29"/>
      <c r="D45" s="29"/>
      <c r="E45" s="29"/>
    </row>
    <row r="46" spans="1:15" s="36" customFormat="1" ht="13.5" x14ac:dyDescent="0.25">
      <c r="B46" s="29"/>
      <c r="C46" s="29"/>
      <c r="D46" s="29"/>
      <c r="E46" s="29"/>
    </row>
    <row r="47" spans="1:15" s="36" customFormat="1" ht="13.5" x14ac:dyDescent="0.25">
      <c r="B47" s="29"/>
      <c r="C47" s="29"/>
      <c r="D47" s="29"/>
      <c r="E47" s="29"/>
    </row>
    <row r="48" spans="1:15" s="36" customFormat="1" ht="13.5" x14ac:dyDescent="0.25">
      <c r="B48" s="29"/>
      <c r="C48" s="29"/>
      <c r="D48" s="29"/>
      <c r="E48" s="29"/>
    </row>
    <row r="49" spans="1:8" s="36" customFormat="1" ht="13.5" x14ac:dyDescent="0.25">
      <c r="B49" s="29"/>
      <c r="C49" s="29"/>
      <c r="D49" s="29"/>
      <c r="E49" s="29"/>
    </row>
    <row r="50" spans="1:8" s="36" customFormat="1" ht="13.5" x14ac:dyDescent="0.25">
      <c r="B50" s="29"/>
      <c r="C50" s="29"/>
      <c r="D50" s="29"/>
      <c r="E50" s="29"/>
    </row>
    <row r="51" spans="1:8" s="36" customFormat="1" ht="13.5" x14ac:dyDescent="0.25">
      <c r="B51" s="29"/>
      <c r="C51" s="29"/>
      <c r="D51" s="29"/>
      <c r="E51" s="29"/>
    </row>
    <row r="52" spans="1:8" s="37" customFormat="1" ht="14" x14ac:dyDescent="0.3">
      <c r="B52" s="31"/>
      <c r="C52" s="31"/>
      <c r="D52" s="31"/>
      <c r="E52" s="31"/>
    </row>
    <row r="53" spans="1:8" s="36" customFormat="1" ht="13.5" x14ac:dyDescent="0.25">
      <c r="B53" s="29"/>
      <c r="C53" s="29"/>
      <c r="D53" s="29"/>
      <c r="E53" s="29"/>
    </row>
    <row r="54" spans="1:8" s="36" customFormat="1" ht="13.5" x14ac:dyDescent="0.25">
      <c r="B54" s="29"/>
      <c r="C54" s="29"/>
      <c r="D54" s="29"/>
      <c r="E54" s="29"/>
    </row>
    <row r="55" spans="1:8" s="38" customFormat="1" ht="13.5" x14ac:dyDescent="0.3">
      <c r="B55" s="32"/>
      <c r="C55" s="32"/>
      <c r="D55" s="29"/>
      <c r="E55" s="29"/>
      <c r="F55" s="29"/>
      <c r="G55" s="29"/>
      <c r="H55" s="29"/>
    </row>
    <row r="56" spans="1:8" s="36" customFormat="1" x14ac:dyDescent="0.25">
      <c r="B56" s="33"/>
      <c r="C56" s="33"/>
    </row>
    <row r="57" spans="1:8" s="36" customFormat="1" x14ac:dyDescent="0.25"/>
    <row r="58" spans="1:8" s="36" customFormat="1" x14ac:dyDescent="0.25"/>
    <row r="59" spans="1:8" s="36" customFormat="1" x14ac:dyDescent="0.25"/>
    <row r="60" spans="1:8" s="36" customFormat="1" x14ac:dyDescent="0.25"/>
    <row r="61" spans="1:8" s="36" customFormat="1" ht="13.5" x14ac:dyDescent="0.3">
      <c r="A61" s="39"/>
    </row>
    <row r="62" spans="1:8" s="36" customFormat="1" x14ac:dyDescent="0.25"/>
    <row r="63" spans="1:8" s="36" customFormat="1" x14ac:dyDescent="0.25"/>
    <row r="64" spans="1:8" s="36" customFormat="1" x14ac:dyDescent="0.25"/>
    <row r="65" s="36" customFormat="1" x14ac:dyDescent="0.25"/>
    <row r="66" s="36" customFormat="1" x14ac:dyDescent="0.25"/>
    <row r="67" s="36" customFormat="1" x14ac:dyDescent="0.25"/>
    <row r="68" s="36" customFormat="1" x14ac:dyDescent="0.25"/>
    <row r="69" s="36" customFormat="1" x14ac:dyDescent="0.25"/>
    <row r="70" s="36" customFormat="1" x14ac:dyDescent="0.25"/>
    <row r="71" s="36" customFormat="1" x14ac:dyDescent="0.25"/>
    <row r="72" s="36" customFormat="1" x14ac:dyDescent="0.25"/>
    <row r="73" s="36" customFormat="1" x14ac:dyDescent="0.25"/>
    <row r="74" s="36" customFormat="1" x14ac:dyDescent="0.25"/>
    <row r="75" s="36" customFormat="1" x14ac:dyDescent="0.25"/>
    <row r="76" s="36" customFormat="1" x14ac:dyDescent="0.25"/>
    <row r="77" s="36" customFormat="1" x14ac:dyDescent="0.25"/>
    <row r="78" s="36" customFormat="1" x14ac:dyDescent="0.25"/>
    <row r="79" s="36" customFormat="1" x14ac:dyDescent="0.25"/>
    <row r="80" s="36" customFormat="1" x14ac:dyDescent="0.25"/>
    <row r="81" s="36" customFormat="1" x14ac:dyDescent="0.25"/>
    <row r="82" s="36" customFormat="1" x14ac:dyDescent="0.25"/>
    <row r="83" s="36" customFormat="1" x14ac:dyDescent="0.25"/>
    <row r="84" s="36" customFormat="1" x14ac:dyDescent="0.25"/>
    <row r="85" s="36" customFormat="1" x14ac:dyDescent="0.25"/>
    <row r="86" s="36" customFormat="1" x14ac:dyDescent="0.25"/>
    <row r="87" s="36" customFormat="1" x14ac:dyDescent="0.25"/>
    <row r="88" s="36" customFormat="1" x14ac:dyDescent="0.25"/>
    <row r="89" s="36" customFormat="1" x14ac:dyDescent="0.25"/>
    <row r="90" s="36" customFormat="1" x14ac:dyDescent="0.25"/>
    <row r="91" s="36" customFormat="1" x14ac:dyDescent="0.25"/>
    <row r="92" s="36" customFormat="1" x14ac:dyDescent="0.25"/>
    <row r="93" s="36" customFormat="1" x14ac:dyDescent="0.25"/>
    <row r="94" s="36" customFormat="1" x14ac:dyDescent="0.25"/>
    <row r="95" s="36" customFormat="1" x14ac:dyDescent="0.25"/>
    <row r="96" s="36" customFormat="1" x14ac:dyDescent="0.25"/>
    <row r="97" s="36" customFormat="1" x14ac:dyDescent="0.25"/>
    <row r="98" s="36" customFormat="1" x14ac:dyDescent="0.25"/>
    <row r="99" s="36" customFormat="1" x14ac:dyDescent="0.25"/>
    <row r="100" s="36" customFormat="1" x14ac:dyDescent="0.25"/>
    <row r="101" s="36" customFormat="1" x14ac:dyDescent="0.25"/>
    <row r="102" s="36" customFormat="1" x14ac:dyDescent="0.25"/>
    <row r="103" s="36" customFormat="1" x14ac:dyDescent="0.25"/>
    <row r="104" s="36" customFormat="1" x14ac:dyDescent="0.25"/>
    <row r="105" s="36" customFormat="1" x14ac:dyDescent="0.25"/>
    <row r="106" s="36" customFormat="1" x14ac:dyDescent="0.25"/>
    <row r="107" s="36" customFormat="1" x14ac:dyDescent="0.25"/>
    <row r="108" s="36" customFormat="1" x14ac:dyDescent="0.25"/>
    <row r="109" s="36" customFormat="1" x14ac:dyDescent="0.25"/>
    <row r="110" s="36" customFormat="1" x14ac:dyDescent="0.25"/>
    <row r="111" s="36" customFormat="1" x14ac:dyDescent="0.25"/>
    <row r="112" s="36" customFormat="1" x14ac:dyDescent="0.25"/>
    <row r="113" s="36" customFormat="1" x14ac:dyDescent="0.25"/>
    <row r="114" s="36" customFormat="1" x14ac:dyDescent="0.25"/>
    <row r="115" s="36" customFormat="1" x14ac:dyDescent="0.25"/>
    <row r="116" s="36" customFormat="1" x14ac:dyDescent="0.25"/>
    <row r="117" s="36" customFormat="1" x14ac:dyDescent="0.25"/>
    <row r="118" s="36" customFormat="1" x14ac:dyDescent="0.25"/>
    <row r="119" s="36" customFormat="1" x14ac:dyDescent="0.25"/>
    <row r="120" s="36" customFormat="1" x14ac:dyDescent="0.25"/>
    <row r="121" s="36" customFormat="1" x14ac:dyDescent="0.25"/>
    <row r="122" s="36" customFormat="1" x14ac:dyDescent="0.25"/>
    <row r="123" s="36" customFormat="1" x14ac:dyDescent="0.25"/>
    <row r="124" s="36" customFormat="1" x14ac:dyDescent="0.25"/>
    <row r="125" s="36" customFormat="1" x14ac:dyDescent="0.25"/>
    <row r="126" s="36" customFormat="1" x14ac:dyDescent="0.25"/>
    <row r="127" s="36" customFormat="1" x14ac:dyDescent="0.25"/>
    <row r="128" s="36" customFormat="1" x14ac:dyDescent="0.25"/>
    <row r="129" s="36" customFormat="1" x14ac:dyDescent="0.25"/>
    <row r="130" s="36" customFormat="1" x14ac:dyDescent="0.25"/>
    <row r="131" s="36" customFormat="1" x14ac:dyDescent="0.25"/>
    <row r="132" s="36" customFormat="1" x14ac:dyDescent="0.25"/>
    <row r="133" s="36" customFormat="1" x14ac:dyDescent="0.25"/>
    <row r="134" s="36" customFormat="1" x14ac:dyDescent="0.25"/>
    <row r="135" s="36" customFormat="1" x14ac:dyDescent="0.25"/>
    <row r="136" s="36" customFormat="1" x14ac:dyDescent="0.25"/>
    <row r="137" s="36" customFormat="1" x14ac:dyDescent="0.25"/>
    <row r="138" s="36" customFormat="1" x14ac:dyDescent="0.25"/>
    <row r="139" s="36" customFormat="1" x14ac:dyDescent="0.25"/>
    <row r="140" s="36" customFormat="1" x14ac:dyDescent="0.25"/>
    <row r="141" s="36" customFormat="1" x14ac:dyDescent="0.25"/>
    <row r="142" s="36" customFormat="1" x14ac:dyDescent="0.25"/>
    <row r="143" s="36" customFormat="1" x14ac:dyDescent="0.25"/>
    <row r="144" s="36" customFormat="1" x14ac:dyDescent="0.25"/>
    <row r="145" s="36" customFormat="1" x14ac:dyDescent="0.25"/>
    <row r="146" s="36" customFormat="1" x14ac:dyDescent="0.25"/>
    <row r="147" s="36" customFormat="1" x14ac:dyDescent="0.25"/>
    <row r="148" s="36" customFormat="1" x14ac:dyDescent="0.25"/>
    <row r="149" s="36" customFormat="1" x14ac:dyDescent="0.25"/>
    <row r="150" s="36" customFormat="1" x14ac:dyDescent="0.25"/>
    <row r="151" s="36" customFormat="1" x14ac:dyDescent="0.25"/>
    <row r="152" s="36" customFormat="1" x14ac:dyDescent="0.25"/>
    <row r="153" s="36" customFormat="1" x14ac:dyDescent="0.25"/>
    <row r="154" s="36" customFormat="1" x14ac:dyDescent="0.25"/>
    <row r="155" s="36" customFormat="1" x14ac:dyDescent="0.25"/>
    <row r="156" s="36" customFormat="1" x14ac:dyDescent="0.25"/>
    <row r="157" s="36" customFormat="1" x14ac:dyDescent="0.25"/>
    <row r="158" s="36" customFormat="1" x14ac:dyDescent="0.25"/>
    <row r="159" s="36" customFormat="1" x14ac:dyDescent="0.25"/>
    <row r="160" s="36" customFormat="1" x14ac:dyDescent="0.25"/>
    <row r="161" s="36" customFormat="1" x14ac:dyDescent="0.25"/>
    <row r="162" s="36" customFormat="1" x14ac:dyDescent="0.25"/>
    <row r="163" s="36" customFormat="1" x14ac:dyDescent="0.25"/>
    <row r="164" s="36" customFormat="1" x14ac:dyDescent="0.25"/>
    <row r="165" s="36" customFormat="1" x14ac:dyDescent="0.25"/>
    <row r="166" s="36" customFormat="1" x14ac:dyDescent="0.25"/>
    <row r="167" s="36" customFormat="1" x14ac:dyDescent="0.25"/>
    <row r="168" s="36" customFormat="1" x14ac:dyDescent="0.25"/>
    <row r="169" s="36" customFormat="1" x14ac:dyDescent="0.25"/>
    <row r="170" s="36" customFormat="1" x14ac:dyDescent="0.25"/>
    <row r="171" s="36" customFormat="1" x14ac:dyDescent="0.25"/>
    <row r="172" s="36" customFormat="1" x14ac:dyDescent="0.25"/>
    <row r="173" s="36" customFormat="1" x14ac:dyDescent="0.25"/>
    <row r="174" s="36" customFormat="1" x14ac:dyDescent="0.25"/>
    <row r="175" s="36" customFormat="1" x14ac:dyDescent="0.25"/>
    <row r="176" s="36" customFormat="1" x14ac:dyDescent="0.25"/>
    <row r="177" spans="21:21" s="36" customFormat="1" x14ac:dyDescent="0.25"/>
    <row r="178" spans="21:21" s="36" customFormat="1" x14ac:dyDescent="0.25"/>
    <row r="179" spans="21:21" s="36" customFormat="1" x14ac:dyDescent="0.25"/>
    <row r="180" spans="21:21" s="36" customFormat="1" x14ac:dyDescent="0.25"/>
    <row r="181" spans="21:21" s="36" customFormat="1" x14ac:dyDescent="0.25"/>
    <row r="182" spans="21:21" s="36" customFormat="1" x14ac:dyDescent="0.25"/>
    <row r="183" spans="21:21" s="36" customFormat="1" x14ac:dyDescent="0.25"/>
    <row r="184" spans="21:21" s="36" customFormat="1" x14ac:dyDescent="0.25"/>
    <row r="185" spans="21:21" s="36" customFormat="1" x14ac:dyDescent="0.25"/>
    <row r="186" spans="21:21" s="36" customFormat="1" x14ac:dyDescent="0.25">
      <c r="U186" s="36" t="s">
        <v>46</v>
      </c>
    </row>
    <row r="187" spans="21:21" s="36" customFormat="1" x14ac:dyDescent="0.25"/>
    <row r="188" spans="21:21" s="36" customFormat="1" x14ac:dyDescent="0.25"/>
    <row r="189" spans="21:21" s="36" customFormat="1" x14ac:dyDescent="0.25"/>
    <row r="190" spans="21:21" s="36" customFormat="1" x14ac:dyDescent="0.25"/>
    <row r="191" spans="21:21" s="36" customFormat="1" x14ac:dyDescent="0.25"/>
    <row r="192" spans="21:21" s="36" customFormat="1" x14ac:dyDescent="0.25"/>
    <row r="193" s="36" customFormat="1" x14ac:dyDescent="0.25"/>
    <row r="194" s="36" customFormat="1" x14ac:dyDescent="0.25"/>
    <row r="195" s="36" customFormat="1" x14ac:dyDescent="0.25"/>
    <row r="196" s="36" customFormat="1" x14ac:dyDescent="0.25"/>
    <row r="197" s="36" customFormat="1" x14ac:dyDescent="0.25"/>
    <row r="198" s="36" customFormat="1" x14ac:dyDescent="0.25"/>
    <row r="199" s="36" customFormat="1" x14ac:dyDescent="0.25"/>
    <row r="200" s="36" customFormat="1" x14ac:dyDescent="0.25"/>
    <row r="201" s="36" customFormat="1" x14ac:dyDescent="0.25"/>
    <row r="202" s="36" customFormat="1" x14ac:dyDescent="0.25"/>
    <row r="203" s="36" customFormat="1" x14ac:dyDescent="0.25"/>
    <row r="204" s="36" customFormat="1" x14ac:dyDescent="0.25"/>
    <row r="205" s="36" customFormat="1" x14ac:dyDescent="0.25"/>
    <row r="206" s="36" customFormat="1" x14ac:dyDescent="0.25"/>
    <row r="207" s="36" customFormat="1" x14ac:dyDescent="0.25"/>
    <row r="208" s="36" customFormat="1" x14ac:dyDescent="0.25"/>
    <row r="209" s="36" customFormat="1" x14ac:dyDescent="0.25"/>
    <row r="210" s="36" customFormat="1" x14ac:dyDescent="0.25"/>
    <row r="211" s="36" customFormat="1" x14ac:dyDescent="0.25"/>
    <row r="212" s="36" customFormat="1" x14ac:dyDescent="0.25"/>
    <row r="213" s="36" customFormat="1" x14ac:dyDescent="0.25"/>
    <row r="214" s="36" customFormat="1" x14ac:dyDescent="0.25"/>
    <row r="215" s="36" customFormat="1" x14ac:dyDescent="0.25"/>
    <row r="216" s="36" customFormat="1" x14ac:dyDescent="0.25"/>
    <row r="217" s="36" customFormat="1" x14ac:dyDescent="0.25"/>
    <row r="218" s="36" customFormat="1" x14ac:dyDescent="0.25"/>
    <row r="219" s="36" customFormat="1" x14ac:dyDescent="0.25"/>
    <row r="220" s="36" customFormat="1" x14ac:dyDescent="0.25"/>
    <row r="221" s="36" customFormat="1" x14ac:dyDescent="0.25"/>
    <row r="222" s="36" customFormat="1" x14ac:dyDescent="0.25"/>
    <row r="223" s="36" customFormat="1" x14ac:dyDescent="0.25"/>
    <row r="224" s="36" customFormat="1" x14ac:dyDescent="0.25"/>
    <row r="225" s="36" customFormat="1" x14ac:dyDescent="0.25"/>
    <row r="226" s="36" customFormat="1" x14ac:dyDescent="0.25"/>
    <row r="227" s="36" customFormat="1" x14ac:dyDescent="0.25"/>
    <row r="228" s="36" customFormat="1" x14ac:dyDescent="0.25"/>
    <row r="229" s="36" customFormat="1" x14ac:dyDescent="0.25"/>
    <row r="230" s="36" customFormat="1" x14ac:dyDescent="0.25"/>
    <row r="231" s="36" customFormat="1" x14ac:dyDescent="0.25"/>
    <row r="232" s="36" customFormat="1" x14ac:dyDescent="0.25"/>
    <row r="233" s="36" customFormat="1" x14ac:dyDescent="0.25"/>
    <row r="234" s="36" customFormat="1" x14ac:dyDescent="0.25"/>
    <row r="235" s="36" customFormat="1" x14ac:dyDescent="0.25"/>
    <row r="236" s="36" customFormat="1" x14ac:dyDescent="0.25"/>
    <row r="237" s="36" customFormat="1" x14ac:dyDescent="0.25"/>
    <row r="238" s="36" customFormat="1" x14ac:dyDescent="0.25"/>
    <row r="239" s="36" customFormat="1" x14ac:dyDescent="0.25"/>
    <row r="240" s="36" customFormat="1" x14ac:dyDescent="0.25"/>
    <row r="241" s="36" customFormat="1" x14ac:dyDescent="0.25"/>
    <row r="242" s="36" customFormat="1" x14ac:dyDescent="0.25"/>
    <row r="243" s="36" customFormat="1" x14ac:dyDescent="0.25"/>
    <row r="244" s="36" customFormat="1" x14ac:dyDescent="0.25"/>
    <row r="245" s="36" customFormat="1" x14ac:dyDescent="0.25"/>
    <row r="246" s="36" customFormat="1" x14ac:dyDescent="0.25"/>
    <row r="247" s="36" customFormat="1" x14ac:dyDescent="0.25"/>
    <row r="248" s="36" customFormat="1" x14ac:dyDescent="0.25"/>
    <row r="249" s="36" customFormat="1" x14ac:dyDescent="0.25"/>
    <row r="250" s="36" customFormat="1" x14ac:dyDescent="0.25"/>
    <row r="251" s="36" customFormat="1" x14ac:dyDescent="0.25"/>
    <row r="252" s="36" customFormat="1" x14ac:dyDescent="0.25"/>
    <row r="253" s="36" customFormat="1" x14ac:dyDescent="0.25"/>
    <row r="254" s="36" customFormat="1" x14ac:dyDescent="0.25"/>
    <row r="255" s="36" customFormat="1" x14ac:dyDescent="0.25"/>
    <row r="256" s="36" customFormat="1" x14ac:dyDescent="0.25"/>
    <row r="257" s="36" customFormat="1" x14ac:dyDescent="0.25"/>
    <row r="258" s="36" customFormat="1" x14ac:dyDescent="0.25"/>
    <row r="259" s="36" customFormat="1" x14ac:dyDescent="0.25"/>
    <row r="260" s="36" customFormat="1" x14ac:dyDescent="0.25"/>
    <row r="261" s="36" customFormat="1" x14ac:dyDescent="0.25"/>
    <row r="262" s="36" customFormat="1" x14ac:dyDescent="0.25"/>
    <row r="263" s="36" customFormat="1" x14ac:dyDescent="0.25"/>
    <row r="264" s="36" customFormat="1" x14ac:dyDescent="0.25"/>
    <row r="265" s="36" customFormat="1" x14ac:dyDescent="0.25"/>
    <row r="266" s="36" customFormat="1" x14ac:dyDescent="0.25"/>
    <row r="267" s="36" customFormat="1" x14ac:dyDescent="0.25"/>
    <row r="268" s="36" customFormat="1" x14ac:dyDescent="0.25"/>
    <row r="269" s="36" customFormat="1" x14ac:dyDescent="0.25"/>
    <row r="270" s="36" customFormat="1" x14ac:dyDescent="0.25"/>
    <row r="271" s="36" customFormat="1" x14ac:dyDescent="0.25"/>
    <row r="272" s="36" customFormat="1" x14ac:dyDescent="0.25"/>
    <row r="273" s="36" customFormat="1" x14ac:dyDescent="0.25"/>
    <row r="274" s="36" customFormat="1" x14ac:dyDescent="0.25"/>
    <row r="275" s="36" customFormat="1" x14ac:dyDescent="0.25"/>
    <row r="276" s="36" customFormat="1" x14ac:dyDescent="0.25"/>
    <row r="277" s="36" customFormat="1" x14ac:dyDescent="0.25"/>
    <row r="278" s="36" customFormat="1" x14ac:dyDescent="0.25"/>
    <row r="279" s="36" customFormat="1" x14ac:dyDescent="0.25"/>
    <row r="280" s="36" customFormat="1" x14ac:dyDescent="0.25"/>
    <row r="281" s="36" customFormat="1" x14ac:dyDescent="0.25"/>
    <row r="282" s="36" customFormat="1" x14ac:dyDescent="0.25"/>
    <row r="283" s="36" customFormat="1" x14ac:dyDescent="0.25"/>
    <row r="284" s="36" customFormat="1" x14ac:dyDescent="0.25"/>
    <row r="285" s="36" customFormat="1" x14ac:dyDescent="0.25"/>
    <row r="286" s="36" customFormat="1" x14ac:dyDescent="0.25"/>
    <row r="287" s="36" customFormat="1" x14ac:dyDescent="0.25"/>
    <row r="288" s="36" customFormat="1" x14ac:dyDescent="0.25"/>
    <row r="289" s="36" customFormat="1" x14ac:dyDescent="0.25"/>
    <row r="290" s="36" customFormat="1" x14ac:dyDescent="0.25"/>
    <row r="291" s="36" customFormat="1" x14ac:dyDescent="0.25"/>
    <row r="292" s="36" customFormat="1" x14ac:dyDescent="0.25"/>
    <row r="293" s="36" customFormat="1" x14ac:dyDescent="0.25"/>
    <row r="294" s="36" customFormat="1" x14ac:dyDescent="0.25"/>
    <row r="295" s="36" customFormat="1" x14ac:dyDescent="0.25"/>
    <row r="296" s="36" customFormat="1" x14ac:dyDescent="0.25"/>
    <row r="297" s="36" customFormat="1" x14ac:dyDescent="0.25"/>
    <row r="298" s="36" customFormat="1" x14ac:dyDescent="0.25"/>
    <row r="299" s="36" customFormat="1" x14ac:dyDescent="0.25"/>
    <row r="300" s="36" customFormat="1" x14ac:dyDescent="0.25"/>
    <row r="301" s="36" customFormat="1" x14ac:dyDescent="0.25"/>
    <row r="302" s="36" customFormat="1" x14ac:dyDescent="0.25"/>
    <row r="303" s="36" customFormat="1" x14ac:dyDescent="0.25"/>
    <row r="304" s="36" customFormat="1" x14ac:dyDescent="0.25"/>
    <row r="305" spans="2:5" s="36" customFormat="1" ht="75.75" customHeight="1" x14ac:dyDescent="0.25">
      <c r="B305" s="29"/>
      <c r="C305" s="29"/>
      <c r="D305" s="29"/>
      <c r="E305" s="29"/>
    </row>
    <row r="306" spans="2:5" s="36" customFormat="1" ht="75.75" customHeight="1" x14ac:dyDescent="0.25">
      <c r="B306" s="29"/>
      <c r="C306" s="29"/>
      <c r="D306" s="29"/>
      <c r="E306" s="29"/>
    </row>
    <row r="307" spans="2:5" s="36" customFormat="1" x14ac:dyDescent="0.25"/>
    <row r="308" spans="2:5" s="36" customFormat="1" x14ac:dyDescent="0.25"/>
    <row r="309" spans="2:5" s="36" customFormat="1" x14ac:dyDescent="0.25"/>
    <row r="310" spans="2:5" s="36" customFormat="1" x14ac:dyDescent="0.25"/>
    <row r="311" spans="2:5" s="36" customFormat="1" x14ac:dyDescent="0.25"/>
    <row r="312" spans="2:5" s="36" customFormat="1" x14ac:dyDescent="0.25"/>
    <row r="313" spans="2:5" s="36" customFormat="1" x14ac:dyDescent="0.25"/>
    <row r="314" spans="2:5" s="36" customFormat="1" x14ac:dyDescent="0.25"/>
    <row r="315" spans="2:5" s="36" customFormat="1" x14ac:dyDescent="0.25"/>
    <row r="316" spans="2:5" s="36" customFormat="1" x14ac:dyDescent="0.25"/>
    <row r="317" spans="2:5" s="36" customFormat="1" ht="75.75" customHeight="1" x14ac:dyDescent="0.25">
      <c r="B317" s="29"/>
      <c r="C317" s="29"/>
      <c r="D317" s="29"/>
      <c r="E317" s="29"/>
    </row>
    <row r="318" spans="2:5" s="36" customFormat="1" ht="75.75" customHeight="1" x14ac:dyDescent="0.25">
      <c r="B318" s="29"/>
      <c r="C318" s="29"/>
      <c r="D318" s="29"/>
      <c r="E318" s="29"/>
    </row>
    <row r="319" spans="2:5" s="36" customFormat="1" ht="75.75" customHeight="1" x14ac:dyDescent="0.25">
      <c r="B319" s="29"/>
      <c r="C319" s="29"/>
      <c r="D319" s="29"/>
      <c r="E319" s="29"/>
    </row>
    <row r="320" spans="2:5" s="36" customFormat="1" x14ac:dyDescent="0.25"/>
    <row r="321" spans="2:5" s="36" customFormat="1" x14ac:dyDescent="0.25"/>
    <row r="322" spans="2:5" s="36" customFormat="1" x14ac:dyDescent="0.25"/>
    <row r="323" spans="2:5" s="36" customFormat="1" x14ac:dyDescent="0.25"/>
    <row r="324" spans="2:5" s="36" customFormat="1" ht="75.75" customHeight="1" x14ac:dyDescent="0.25">
      <c r="B324" s="29"/>
      <c r="C324" s="29"/>
      <c r="D324" s="29"/>
      <c r="E324" s="29"/>
    </row>
    <row r="325" spans="2:5" s="36" customFormat="1" x14ac:dyDescent="0.25"/>
    <row r="326" spans="2:5" s="36" customFormat="1" x14ac:dyDescent="0.25"/>
    <row r="327" spans="2:5" s="36" customFormat="1" x14ac:dyDescent="0.25"/>
    <row r="328" spans="2:5" s="36" customFormat="1" x14ac:dyDescent="0.25"/>
    <row r="329" spans="2:5" s="36" customFormat="1" x14ac:dyDescent="0.25"/>
    <row r="330" spans="2:5" s="36" customFormat="1" x14ac:dyDescent="0.25"/>
    <row r="331" spans="2:5" s="36" customFormat="1" x14ac:dyDescent="0.25"/>
    <row r="332" spans="2:5" s="36" customFormat="1" x14ac:dyDescent="0.25"/>
    <row r="333" spans="2:5" s="36" customFormat="1" x14ac:dyDescent="0.25"/>
    <row r="334" spans="2:5" s="36" customFormat="1" ht="75.75" customHeight="1" x14ac:dyDescent="0.25">
      <c r="B334" s="29"/>
      <c r="C334" s="29"/>
      <c r="D334" s="29"/>
      <c r="E334" s="29"/>
    </row>
    <row r="335" spans="2:5" s="36" customFormat="1" ht="75.75" customHeight="1" x14ac:dyDescent="0.25">
      <c r="B335" s="29"/>
      <c r="C335" s="29"/>
      <c r="D335" s="29"/>
      <c r="E335" s="29"/>
    </row>
    <row r="336" spans="2:5" s="36" customFormat="1" x14ac:dyDescent="0.25"/>
    <row r="337" spans="2:5" s="36" customFormat="1" x14ac:dyDescent="0.25"/>
    <row r="338" spans="2:5" s="36" customFormat="1" ht="75.75" customHeight="1" x14ac:dyDescent="0.25">
      <c r="B338" s="29"/>
      <c r="C338" s="29"/>
      <c r="D338" s="29"/>
      <c r="E338" s="29"/>
    </row>
    <row r="339" spans="2:5" s="36" customFormat="1" x14ac:dyDescent="0.25"/>
    <row r="340" spans="2:5" s="36" customFormat="1" x14ac:dyDescent="0.25"/>
    <row r="341" spans="2:5" s="36" customFormat="1" x14ac:dyDescent="0.25"/>
    <row r="342" spans="2:5" s="36" customFormat="1" x14ac:dyDescent="0.25"/>
    <row r="343" spans="2:5" s="36" customFormat="1" x14ac:dyDescent="0.25"/>
    <row r="344" spans="2:5" s="36" customFormat="1" x14ac:dyDescent="0.25"/>
    <row r="345" spans="2:5" s="36" customFormat="1" x14ac:dyDescent="0.25"/>
    <row r="346" spans="2:5" s="36" customFormat="1" x14ac:dyDescent="0.25"/>
    <row r="347" spans="2:5" s="36" customFormat="1" x14ac:dyDescent="0.25"/>
    <row r="348" spans="2:5" s="36" customFormat="1" x14ac:dyDescent="0.25"/>
    <row r="349" spans="2:5" s="36" customFormat="1" x14ac:dyDescent="0.25"/>
    <row r="350" spans="2:5" s="36" customFormat="1" x14ac:dyDescent="0.25"/>
    <row r="351" spans="2:5" s="36" customFormat="1" ht="75.75" customHeight="1" x14ac:dyDescent="0.25">
      <c r="B351" s="29"/>
      <c r="C351" s="29"/>
      <c r="D351" s="29"/>
      <c r="E351" s="29"/>
    </row>
    <row r="352" spans="2:5" s="36" customFormat="1" ht="75.75" customHeight="1" x14ac:dyDescent="0.25">
      <c r="B352" s="29"/>
      <c r="C352" s="29"/>
      <c r="D352" s="29"/>
      <c r="E352" s="29"/>
    </row>
    <row r="353" spans="2:5" s="36" customFormat="1" ht="75.75" customHeight="1" x14ac:dyDescent="0.25">
      <c r="B353" s="29"/>
      <c r="C353" s="29"/>
      <c r="D353" s="29"/>
      <c r="E353" s="29"/>
    </row>
    <row r="354" spans="2:5" s="36" customFormat="1" ht="75.75" customHeight="1" x14ac:dyDescent="0.25">
      <c r="B354" s="29"/>
      <c r="C354" s="29"/>
      <c r="D354" s="29"/>
      <c r="E354" s="29"/>
    </row>
    <row r="355" spans="2:5" s="36" customFormat="1" ht="75.75" customHeight="1" x14ac:dyDescent="0.25">
      <c r="B355" s="29"/>
      <c r="C355" s="29"/>
      <c r="D355" s="29"/>
      <c r="E355" s="29"/>
    </row>
    <row r="356" spans="2:5" s="36" customFormat="1" ht="75.75" customHeight="1" x14ac:dyDescent="0.25">
      <c r="B356" s="29"/>
      <c r="C356" s="29"/>
      <c r="D356" s="29"/>
      <c r="E356" s="29"/>
    </row>
    <row r="357" spans="2:5" s="36" customFormat="1" ht="75.75" customHeight="1" x14ac:dyDescent="0.25">
      <c r="B357" s="29"/>
      <c r="C357" s="29"/>
      <c r="D357" s="29"/>
      <c r="E357" s="29"/>
    </row>
    <row r="358" spans="2:5" s="36" customFormat="1" x14ac:dyDescent="0.25"/>
    <row r="359" spans="2:5" s="36" customFormat="1" x14ac:dyDescent="0.25"/>
    <row r="360" spans="2:5" s="36" customFormat="1" x14ac:dyDescent="0.25"/>
    <row r="361" spans="2:5" s="36" customFormat="1" x14ac:dyDescent="0.25"/>
    <row r="362" spans="2:5" s="36" customFormat="1" x14ac:dyDescent="0.25"/>
    <row r="363" spans="2:5" s="36" customFormat="1" x14ac:dyDescent="0.25"/>
    <row r="364" spans="2:5" s="36" customFormat="1" ht="75.75" customHeight="1" x14ac:dyDescent="0.25">
      <c r="B364" s="29"/>
      <c r="C364" s="29"/>
      <c r="D364" s="29"/>
      <c r="E364" s="29"/>
    </row>
    <row r="365" spans="2:5" s="36" customFormat="1" ht="75.75" customHeight="1" x14ac:dyDescent="0.25">
      <c r="B365" s="29"/>
      <c r="C365" s="29"/>
      <c r="D365" s="29"/>
      <c r="E365" s="29"/>
    </row>
    <row r="366" spans="2:5" s="36" customFormat="1" x14ac:dyDescent="0.25"/>
    <row r="367" spans="2:5" s="36" customFormat="1" x14ac:dyDescent="0.25"/>
    <row r="368" spans="2:5" s="36" customFormat="1" x14ac:dyDescent="0.25"/>
    <row r="369" spans="2:5" s="36" customFormat="1" x14ac:dyDescent="0.25"/>
    <row r="370" spans="2:5" s="36" customFormat="1" x14ac:dyDescent="0.25"/>
    <row r="371" spans="2:5" s="36" customFormat="1" x14ac:dyDescent="0.25"/>
    <row r="372" spans="2:5" s="36" customFormat="1" ht="75.75" customHeight="1" x14ac:dyDescent="0.25">
      <c r="B372" s="29"/>
      <c r="C372" s="29"/>
      <c r="D372" s="29"/>
      <c r="E372" s="29"/>
    </row>
    <row r="373" spans="2:5" s="36" customFormat="1" ht="75.75" customHeight="1" x14ac:dyDescent="0.25">
      <c r="B373" s="29"/>
      <c r="C373" s="29"/>
      <c r="D373" s="29"/>
      <c r="E373" s="29"/>
    </row>
    <row r="374" spans="2:5" s="36" customFormat="1" x14ac:dyDescent="0.25"/>
    <row r="375" spans="2:5" s="36" customFormat="1" ht="75.75" customHeight="1" x14ac:dyDescent="0.25">
      <c r="B375" s="29"/>
      <c r="C375" s="29"/>
      <c r="D375" s="29"/>
      <c r="E375" s="29"/>
    </row>
    <row r="376" spans="2:5" s="36" customFormat="1" x14ac:dyDescent="0.25"/>
    <row r="377" spans="2:5" s="36" customFormat="1" ht="75.75" customHeight="1" x14ac:dyDescent="0.25">
      <c r="B377" s="29"/>
      <c r="C377" s="29"/>
      <c r="D377" s="29"/>
      <c r="E377" s="29"/>
    </row>
    <row r="378" spans="2:5" s="36" customFormat="1" ht="75.75" customHeight="1" x14ac:dyDescent="0.25">
      <c r="B378" s="29"/>
      <c r="C378" s="29"/>
      <c r="D378" s="29"/>
      <c r="E378" s="29"/>
    </row>
    <row r="379" spans="2:5" s="36" customFormat="1" ht="75.75" customHeight="1" x14ac:dyDescent="0.25">
      <c r="B379" s="29"/>
      <c r="C379" s="29"/>
      <c r="D379" s="29"/>
      <c r="E379" s="29"/>
    </row>
    <row r="380" spans="2:5" s="36" customFormat="1" x14ac:dyDescent="0.25"/>
    <row r="381" spans="2:5" s="36" customFormat="1" x14ac:dyDescent="0.25"/>
    <row r="382" spans="2:5" s="36" customFormat="1" ht="75.75" customHeight="1" x14ac:dyDescent="0.25">
      <c r="B382" s="29"/>
      <c r="C382" s="29"/>
      <c r="D382" s="29"/>
      <c r="E382" s="29"/>
    </row>
    <row r="383" spans="2:5" s="36" customFormat="1" ht="75.75" customHeight="1" x14ac:dyDescent="0.25">
      <c r="B383" s="29"/>
      <c r="C383" s="29"/>
      <c r="D383" s="29"/>
      <c r="E383" s="29"/>
    </row>
    <row r="384" spans="2:5" s="36" customFormat="1" x14ac:dyDescent="0.25"/>
    <row r="385" s="36" customFormat="1" x14ac:dyDescent="0.25"/>
    <row r="386" customFormat="1" x14ac:dyDescent="0.25"/>
    <row r="387" customFormat="1" x14ac:dyDescent="0.25"/>
    <row r="388" customFormat="1" x14ac:dyDescent="0.25"/>
    <row r="389" customFormat="1" x14ac:dyDescent="0.25"/>
  </sheetData>
  <pageMargins left="0.70866141732283472" right="0.70866141732283472" top="0.74803149606299213" bottom="0.74803149606299213" header="0.31496062992125984" footer="0.31496062992125984"/>
  <pageSetup paperSize="9" scale="33" orientation="landscape" r:id="rId1"/>
  <ignoredErrors>
    <ignoredError sqref="M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B2BB34"/>
    <pageSetUpPr fitToPage="1"/>
  </sheetPr>
  <dimension ref="A1:P390"/>
  <sheetViews>
    <sheetView showGridLines="0" tabSelected="1" zoomScale="80" zoomScaleNormal="80" zoomScaleSheetLayoutView="71" workbookViewId="0">
      <pane xSplit="1" ySplit="9" topLeftCell="B86" activePane="bottomRight" state="frozen"/>
      <selection pane="topRight" activeCell="P15" sqref="P15"/>
      <selection pane="bottomLeft" activeCell="P15" sqref="P15"/>
      <selection pane="bottomRight" activeCell="F369" sqref="F369"/>
    </sheetView>
  </sheetViews>
  <sheetFormatPr baseColWidth="10" defaultColWidth="11.453125" defaultRowHeight="12.5" x14ac:dyDescent="0.25"/>
  <cols>
    <col min="2" max="2" width="27.453125" customWidth="1"/>
    <col min="3" max="3" width="25" style="20" customWidth="1"/>
    <col min="4" max="4" width="25" style="21" customWidth="1"/>
    <col min="5" max="5" width="25" style="40" customWidth="1"/>
    <col min="6" max="8" width="21" style="21" customWidth="1"/>
    <col min="9" max="9" width="121.453125" style="47" customWidth="1"/>
    <col min="10" max="10" width="18.90625" style="47" customWidth="1"/>
    <col min="11" max="14" width="16.90625" customWidth="1"/>
  </cols>
  <sheetData>
    <row r="1" spans="1:14" ht="15.75" customHeight="1" x14ac:dyDescent="0.25">
      <c r="J1" s="34"/>
      <c r="K1" s="1"/>
      <c r="L1" s="1"/>
      <c r="M1" s="1"/>
      <c r="N1" s="1"/>
    </row>
    <row r="2" spans="1:14" ht="22.5" customHeight="1" x14ac:dyDescent="0.35">
      <c r="A2" s="2"/>
      <c r="B2" s="10"/>
      <c r="C2" s="22"/>
      <c r="D2" s="22"/>
      <c r="E2" s="41"/>
      <c r="F2" s="22"/>
      <c r="G2" s="22"/>
      <c r="H2" s="22"/>
      <c r="I2" s="11"/>
      <c r="J2" s="34"/>
      <c r="K2" s="5"/>
      <c r="L2" s="5"/>
      <c r="M2" s="5"/>
      <c r="N2" s="5"/>
    </row>
    <row r="3" spans="1:14" ht="28.5" customHeight="1" x14ac:dyDescent="0.35">
      <c r="A3" s="2"/>
      <c r="C3" s="97"/>
      <c r="D3" s="97"/>
      <c r="E3" s="97"/>
      <c r="G3" s="139" t="s">
        <v>0</v>
      </c>
      <c r="H3" s="97"/>
      <c r="I3" s="97"/>
      <c r="J3" s="97"/>
    </row>
    <row r="4" spans="1:14" ht="29.25" customHeight="1" x14ac:dyDescent="0.35">
      <c r="A4" s="2"/>
      <c r="B4" s="98"/>
      <c r="C4" s="97"/>
      <c r="D4" s="97"/>
      <c r="E4" s="97"/>
      <c r="G4" s="140" t="s">
        <v>1</v>
      </c>
      <c r="H4" s="97"/>
      <c r="I4" s="97"/>
      <c r="J4" s="97"/>
    </row>
    <row r="5" spans="1:14" ht="18.649999999999999" customHeight="1" x14ac:dyDescent="0.35">
      <c r="A5" s="2"/>
      <c r="B5" s="12" t="s">
        <v>2</v>
      </c>
      <c r="C5" s="72"/>
      <c r="D5" s="72"/>
      <c r="E5" s="42"/>
      <c r="F5" s="72"/>
      <c r="G5" s="72"/>
      <c r="H5" s="72"/>
      <c r="I5" s="51"/>
    </row>
    <row r="6" spans="1:14" ht="15" customHeight="1" x14ac:dyDescent="0.35">
      <c r="A6" s="2"/>
      <c r="B6" s="12" t="s">
        <v>4</v>
      </c>
      <c r="C6" s="72"/>
      <c r="D6" s="72"/>
      <c r="E6" s="42"/>
      <c r="F6" s="72"/>
      <c r="G6" s="72"/>
      <c r="H6" s="72"/>
      <c r="I6" s="51"/>
    </row>
    <row r="7" spans="1:14" ht="15" customHeight="1" x14ac:dyDescent="0.35">
      <c r="A7" s="2"/>
      <c r="B7" s="12"/>
      <c r="C7" s="72"/>
      <c r="D7" s="72"/>
      <c r="E7" s="42"/>
      <c r="F7" s="72"/>
      <c r="G7" s="72"/>
      <c r="H7" s="72"/>
      <c r="I7" s="51"/>
    </row>
    <row r="8" spans="1:14" ht="15" customHeight="1" thickBot="1" x14ac:dyDescent="0.35">
      <c r="B8" s="3"/>
      <c r="C8" s="26"/>
      <c r="D8" s="27"/>
      <c r="E8" s="44"/>
      <c r="F8" s="27"/>
      <c r="G8" s="27"/>
      <c r="H8" s="27"/>
      <c r="I8" s="14"/>
      <c r="J8" s="35"/>
      <c r="K8" s="6"/>
      <c r="L8" s="6"/>
      <c r="M8" s="6"/>
      <c r="N8" s="6"/>
    </row>
    <row r="9" spans="1:14" ht="46.5" customHeight="1" thickBot="1" x14ac:dyDescent="0.3">
      <c r="B9" s="18" t="s">
        <v>47</v>
      </c>
      <c r="C9" s="18" t="s">
        <v>48</v>
      </c>
      <c r="D9" s="18" t="s">
        <v>15</v>
      </c>
      <c r="E9" s="45" t="s">
        <v>49</v>
      </c>
      <c r="F9" s="18" t="s">
        <v>16</v>
      </c>
      <c r="G9" s="18" t="s">
        <v>50</v>
      </c>
      <c r="H9" s="18" t="s">
        <v>51</v>
      </c>
      <c r="I9" s="18" t="s">
        <v>52</v>
      </c>
      <c r="J9" s="4"/>
      <c r="K9" s="4"/>
      <c r="L9" s="4"/>
      <c r="M9" s="4"/>
    </row>
    <row r="10" spans="1:14" s="36" customFormat="1" ht="14.25" customHeight="1" x14ac:dyDescent="0.25">
      <c r="B10" s="52">
        <v>44927</v>
      </c>
      <c r="C10" s="28" t="s">
        <v>53</v>
      </c>
      <c r="D10" s="30" t="s">
        <v>54</v>
      </c>
      <c r="E10" s="46" t="s">
        <v>54</v>
      </c>
      <c r="F10" s="46" t="s">
        <v>54</v>
      </c>
      <c r="G10" s="46" t="s">
        <v>54</v>
      </c>
      <c r="H10" s="46" t="s">
        <v>54</v>
      </c>
      <c r="I10" s="70"/>
      <c r="J10" s="29"/>
      <c r="K10" s="29"/>
      <c r="L10" s="29"/>
      <c r="M10" s="29"/>
    </row>
    <row r="11" spans="1:14" s="36" customFormat="1" ht="14.25" customHeight="1" x14ac:dyDescent="0.25">
      <c r="B11" s="52">
        <f>B10+1</f>
        <v>44928</v>
      </c>
      <c r="C11" s="28" t="s">
        <v>53</v>
      </c>
      <c r="D11" s="30" t="s">
        <v>54</v>
      </c>
      <c r="E11" s="46" t="s">
        <v>54</v>
      </c>
      <c r="F11" s="46" t="s">
        <v>54</v>
      </c>
      <c r="G11" s="46" t="s">
        <v>54</v>
      </c>
      <c r="H11" s="46" t="s">
        <v>54</v>
      </c>
      <c r="I11" s="69"/>
      <c r="J11" s="29"/>
      <c r="K11" s="29"/>
      <c r="L11" s="29"/>
      <c r="M11" s="29"/>
    </row>
    <row r="12" spans="1:14" s="36" customFormat="1" ht="66" customHeight="1" x14ac:dyDescent="0.25">
      <c r="B12" s="52">
        <v>44929</v>
      </c>
      <c r="C12" s="28" t="s">
        <v>55</v>
      </c>
      <c r="D12" s="30">
        <v>88000</v>
      </c>
      <c r="E12" s="46">
        <v>6395440.3399999999</v>
      </c>
      <c r="F12" s="46">
        <v>72.69</v>
      </c>
      <c r="G12" s="46">
        <v>70.3</v>
      </c>
      <c r="H12" s="46">
        <v>73</v>
      </c>
      <c r="I12" s="70" t="s">
        <v>56</v>
      </c>
      <c r="J12" s="29"/>
      <c r="K12" s="29"/>
      <c r="L12" s="29"/>
      <c r="M12" s="29"/>
    </row>
    <row r="13" spans="1:14" s="36" customFormat="1" ht="14.25" customHeight="1" x14ac:dyDescent="0.25">
      <c r="B13" s="52">
        <v>44930</v>
      </c>
      <c r="C13" s="28" t="s">
        <v>53</v>
      </c>
      <c r="D13" s="30" t="s">
        <v>54</v>
      </c>
      <c r="E13" s="46" t="s">
        <v>54</v>
      </c>
      <c r="F13" s="46" t="s">
        <v>54</v>
      </c>
      <c r="G13" s="46" t="s">
        <v>54</v>
      </c>
      <c r="H13" s="46" t="s">
        <v>54</v>
      </c>
      <c r="I13" s="70"/>
      <c r="J13" s="29"/>
      <c r="K13" s="29"/>
      <c r="L13" s="29"/>
      <c r="M13" s="29"/>
    </row>
    <row r="14" spans="1:14" s="36" customFormat="1" ht="61.5" customHeight="1" x14ac:dyDescent="0.25">
      <c r="B14" s="52">
        <v>44931</v>
      </c>
      <c r="C14" s="28" t="s">
        <v>55</v>
      </c>
      <c r="D14" s="30">
        <v>37705</v>
      </c>
      <c r="E14" s="46">
        <v>2285256.1</v>
      </c>
      <c r="F14" s="46">
        <v>60.61</v>
      </c>
      <c r="G14" s="46">
        <v>59.75</v>
      </c>
      <c r="H14" s="46">
        <v>61.5</v>
      </c>
      <c r="I14" s="70" t="s">
        <v>56</v>
      </c>
      <c r="J14" s="29"/>
      <c r="K14" s="29"/>
      <c r="L14" s="29"/>
      <c r="M14" s="29"/>
    </row>
    <row r="15" spans="1:14" s="36" customFormat="1" ht="14.25" customHeight="1" x14ac:dyDescent="0.25">
      <c r="B15" s="52">
        <v>44932</v>
      </c>
      <c r="C15" s="28" t="s">
        <v>53</v>
      </c>
      <c r="D15" s="30" t="s">
        <v>54</v>
      </c>
      <c r="E15" s="46" t="s">
        <v>54</v>
      </c>
      <c r="F15" s="46" t="s">
        <v>54</v>
      </c>
      <c r="G15" s="46" t="s">
        <v>54</v>
      </c>
      <c r="H15" s="46" t="s">
        <v>54</v>
      </c>
      <c r="I15" s="70"/>
      <c r="J15" s="29"/>
      <c r="K15" s="29"/>
      <c r="L15" s="29"/>
      <c r="M15" s="29"/>
    </row>
    <row r="16" spans="1:14" s="36" customFormat="1" ht="14.25" customHeight="1" x14ac:dyDescent="0.25">
      <c r="B16" s="52">
        <v>44933</v>
      </c>
      <c r="C16" s="28" t="s">
        <v>53</v>
      </c>
      <c r="D16" s="30" t="s">
        <v>54</v>
      </c>
      <c r="E16" s="46" t="s">
        <v>54</v>
      </c>
      <c r="F16" s="46" t="s">
        <v>54</v>
      </c>
      <c r="G16" s="46" t="s">
        <v>54</v>
      </c>
      <c r="H16" s="46" t="s">
        <v>54</v>
      </c>
      <c r="I16" s="70"/>
      <c r="J16" s="29"/>
      <c r="K16" s="29"/>
      <c r="L16" s="29"/>
      <c r="M16" s="29"/>
    </row>
    <row r="17" spans="2:13" s="36" customFormat="1" ht="72" customHeight="1" x14ac:dyDescent="0.25">
      <c r="B17" s="52">
        <v>44934</v>
      </c>
      <c r="C17" s="28" t="s">
        <v>55</v>
      </c>
      <c r="D17" s="30">
        <v>47931</v>
      </c>
      <c r="E17" s="46">
        <v>3116907.75</v>
      </c>
      <c r="F17" s="46">
        <v>65.03</v>
      </c>
      <c r="G17" s="46">
        <v>64.3</v>
      </c>
      <c r="H17" s="46">
        <v>65.3</v>
      </c>
      <c r="I17" s="70" t="s">
        <v>56</v>
      </c>
      <c r="J17" s="29"/>
      <c r="K17" s="29"/>
      <c r="L17" s="29"/>
      <c r="M17" s="29"/>
    </row>
    <row r="18" spans="2:13" s="36" customFormat="1" ht="14.25" customHeight="1" x14ac:dyDescent="0.25">
      <c r="B18" s="52">
        <v>44935</v>
      </c>
      <c r="C18" s="28" t="s">
        <v>53</v>
      </c>
      <c r="D18" s="30" t="s">
        <v>54</v>
      </c>
      <c r="E18" s="46" t="s">
        <v>54</v>
      </c>
      <c r="F18" s="46" t="s">
        <v>54</v>
      </c>
      <c r="G18" s="46" t="s">
        <v>54</v>
      </c>
      <c r="H18" s="46" t="s">
        <v>54</v>
      </c>
      <c r="I18" s="70"/>
      <c r="J18" s="29"/>
      <c r="K18" s="29"/>
      <c r="L18" s="29"/>
      <c r="M18" s="29"/>
    </row>
    <row r="19" spans="2:13" s="36" customFormat="1" ht="66" customHeight="1" x14ac:dyDescent="0.25">
      <c r="B19" s="52">
        <v>44936</v>
      </c>
      <c r="C19" s="28" t="s">
        <v>55</v>
      </c>
      <c r="D19" s="30">
        <v>42000</v>
      </c>
      <c r="E19" s="46">
        <v>2828505.65</v>
      </c>
      <c r="F19" s="46">
        <v>67.345372619047623</v>
      </c>
      <c r="G19" s="46">
        <v>66.849999999999994</v>
      </c>
      <c r="H19" s="46">
        <v>68</v>
      </c>
      <c r="I19" s="70" t="s">
        <v>56</v>
      </c>
      <c r="J19" s="29"/>
      <c r="K19" s="29"/>
      <c r="L19" s="29"/>
      <c r="M19" s="29"/>
    </row>
    <row r="20" spans="2:13" s="36" customFormat="1" ht="14.25" customHeight="1" x14ac:dyDescent="0.25">
      <c r="B20" s="52">
        <v>44937</v>
      </c>
      <c r="C20" s="28" t="s">
        <v>53</v>
      </c>
      <c r="D20" s="30" t="s">
        <v>54</v>
      </c>
      <c r="E20" s="46" t="s">
        <v>54</v>
      </c>
      <c r="F20" s="46" t="s">
        <v>54</v>
      </c>
      <c r="G20" s="46" t="s">
        <v>54</v>
      </c>
      <c r="H20" s="46" t="s">
        <v>54</v>
      </c>
      <c r="I20" s="70"/>
      <c r="J20" s="29"/>
      <c r="K20" s="29"/>
      <c r="L20" s="29"/>
      <c r="M20" s="29"/>
    </row>
    <row r="21" spans="2:13" s="36" customFormat="1" ht="14.25" customHeight="1" x14ac:dyDescent="0.25">
      <c r="B21" s="52">
        <v>44938</v>
      </c>
      <c r="C21" s="28" t="s">
        <v>53</v>
      </c>
      <c r="D21" s="30" t="s">
        <v>54</v>
      </c>
      <c r="E21" s="46" t="s">
        <v>54</v>
      </c>
      <c r="F21" s="46" t="s">
        <v>54</v>
      </c>
      <c r="G21" s="46" t="s">
        <v>54</v>
      </c>
      <c r="H21" s="46" t="s">
        <v>54</v>
      </c>
      <c r="I21" s="70"/>
      <c r="J21" s="29"/>
      <c r="K21" s="29"/>
      <c r="L21" s="29"/>
      <c r="M21" s="29"/>
    </row>
    <row r="22" spans="2:13" s="36" customFormat="1" ht="18.75" customHeight="1" x14ac:dyDescent="0.25">
      <c r="B22" s="52">
        <v>44939</v>
      </c>
      <c r="C22" s="28" t="s">
        <v>53</v>
      </c>
      <c r="D22" s="30" t="s">
        <v>54</v>
      </c>
      <c r="E22" s="46" t="s">
        <v>54</v>
      </c>
      <c r="F22" s="46" t="s">
        <v>54</v>
      </c>
      <c r="G22" s="46" t="s">
        <v>54</v>
      </c>
      <c r="H22" s="46" t="s">
        <v>54</v>
      </c>
      <c r="I22" s="70"/>
      <c r="J22" s="29"/>
      <c r="K22" s="29"/>
      <c r="L22" s="29"/>
      <c r="M22" s="29"/>
    </row>
    <row r="23" spans="2:13" s="36" customFormat="1" ht="14.25" customHeight="1" x14ac:dyDescent="0.25">
      <c r="B23" s="52">
        <v>44940</v>
      </c>
      <c r="C23" s="28" t="s">
        <v>53</v>
      </c>
      <c r="D23" s="30" t="s">
        <v>54</v>
      </c>
      <c r="E23" s="46" t="s">
        <v>54</v>
      </c>
      <c r="F23" s="46" t="s">
        <v>54</v>
      </c>
      <c r="G23" s="46" t="s">
        <v>54</v>
      </c>
      <c r="H23" s="46" t="s">
        <v>54</v>
      </c>
      <c r="I23" s="70"/>
      <c r="J23" s="29"/>
      <c r="K23" s="29"/>
      <c r="L23" s="29"/>
      <c r="M23" s="29"/>
    </row>
    <row r="24" spans="2:13" s="36" customFormat="1" ht="69.75" customHeight="1" x14ac:dyDescent="0.25">
      <c r="B24" s="52">
        <v>44941</v>
      </c>
      <c r="C24" s="28" t="s">
        <v>57</v>
      </c>
      <c r="D24" s="30">
        <v>-75000</v>
      </c>
      <c r="E24" s="46">
        <v>-4283733.9499999974</v>
      </c>
      <c r="F24" s="46">
        <v>57.116452666666632</v>
      </c>
      <c r="G24" s="46">
        <v>54.5</v>
      </c>
      <c r="H24" s="46">
        <v>61.25</v>
      </c>
      <c r="I24" s="70" t="s">
        <v>56</v>
      </c>
      <c r="J24" s="29"/>
      <c r="K24" s="29"/>
      <c r="L24" s="29"/>
      <c r="M24" s="29"/>
    </row>
    <row r="25" spans="2:13" s="36" customFormat="1" ht="14.25" customHeight="1" x14ac:dyDescent="0.25">
      <c r="B25" s="52">
        <v>44942</v>
      </c>
      <c r="C25" s="28" t="s">
        <v>53</v>
      </c>
      <c r="D25" s="30" t="s">
        <v>54</v>
      </c>
      <c r="E25" s="46" t="s">
        <v>54</v>
      </c>
      <c r="F25" s="46" t="s">
        <v>54</v>
      </c>
      <c r="G25" s="46" t="s">
        <v>54</v>
      </c>
      <c r="H25" s="46" t="s">
        <v>54</v>
      </c>
      <c r="I25" s="70"/>
      <c r="J25" s="29"/>
      <c r="K25" s="29"/>
      <c r="L25" s="29"/>
      <c r="M25" s="29"/>
    </row>
    <row r="26" spans="2:13" s="36" customFormat="1" ht="65.25" customHeight="1" x14ac:dyDescent="0.25">
      <c r="B26" s="52">
        <v>44943</v>
      </c>
      <c r="C26" s="28" t="s">
        <v>55</v>
      </c>
      <c r="D26" s="30">
        <v>15456</v>
      </c>
      <c r="E26" s="46">
        <v>866987.3899999999</v>
      </c>
      <c r="F26" s="46">
        <v>56.093904632505172</v>
      </c>
      <c r="G26" s="46">
        <v>50.95</v>
      </c>
      <c r="H26" s="46">
        <v>61</v>
      </c>
      <c r="I26" s="70" t="s">
        <v>56</v>
      </c>
      <c r="J26" s="29"/>
      <c r="K26" s="29"/>
      <c r="L26" s="29"/>
      <c r="M26" s="29"/>
    </row>
    <row r="27" spans="2:13" s="36" customFormat="1" ht="14.25" customHeight="1" x14ac:dyDescent="0.25">
      <c r="B27" s="52">
        <v>44944</v>
      </c>
      <c r="C27" s="28" t="s">
        <v>53</v>
      </c>
      <c r="D27" s="30" t="s">
        <v>54</v>
      </c>
      <c r="E27" s="46" t="s">
        <v>54</v>
      </c>
      <c r="F27" s="46" t="s">
        <v>54</v>
      </c>
      <c r="G27" s="46" t="s">
        <v>54</v>
      </c>
      <c r="H27" s="46" t="s">
        <v>54</v>
      </c>
      <c r="I27" s="70"/>
      <c r="J27" s="29"/>
      <c r="K27" s="29"/>
      <c r="L27" s="29"/>
      <c r="M27" s="29"/>
    </row>
    <row r="28" spans="2:13" s="36" customFormat="1" ht="68.25" customHeight="1" x14ac:dyDescent="0.25">
      <c r="B28" s="52">
        <v>44945</v>
      </c>
      <c r="C28" s="28" t="s">
        <v>55</v>
      </c>
      <c r="D28" s="30">
        <v>27811</v>
      </c>
      <c r="E28" s="46">
        <v>1630449.1</v>
      </c>
      <c r="F28" s="46">
        <v>58.62605084319155</v>
      </c>
      <c r="G28" s="46">
        <v>57.55</v>
      </c>
      <c r="H28" s="46">
        <v>60.6</v>
      </c>
      <c r="I28" s="70" t="s">
        <v>56</v>
      </c>
      <c r="J28" s="29"/>
      <c r="K28" s="29"/>
      <c r="L28" s="29"/>
      <c r="M28" s="29"/>
    </row>
    <row r="29" spans="2:13" s="36" customFormat="1" ht="14.25" customHeight="1" x14ac:dyDescent="0.25">
      <c r="B29" s="52">
        <v>44946</v>
      </c>
      <c r="C29" s="28" t="s">
        <v>53</v>
      </c>
      <c r="D29" s="30" t="s">
        <v>54</v>
      </c>
      <c r="E29" s="46" t="s">
        <v>54</v>
      </c>
      <c r="F29" s="46" t="s">
        <v>54</v>
      </c>
      <c r="G29" s="46" t="s">
        <v>54</v>
      </c>
      <c r="H29" s="46" t="s">
        <v>54</v>
      </c>
      <c r="I29" s="70"/>
      <c r="J29" s="29"/>
      <c r="K29" s="29"/>
      <c r="L29" s="29"/>
      <c r="M29" s="29"/>
    </row>
    <row r="30" spans="2:13" s="36" customFormat="1" ht="14.25" customHeight="1" x14ac:dyDescent="0.25">
      <c r="B30" s="52">
        <v>44947</v>
      </c>
      <c r="C30" s="28" t="s">
        <v>53</v>
      </c>
      <c r="D30" s="30" t="s">
        <v>54</v>
      </c>
      <c r="E30" s="46" t="s">
        <v>54</v>
      </c>
      <c r="F30" s="46" t="s">
        <v>54</v>
      </c>
      <c r="G30" s="46" t="s">
        <v>54</v>
      </c>
      <c r="H30" s="46" t="s">
        <v>54</v>
      </c>
      <c r="I30" s="70"/>
      <c r="J30" s="29"/>
      <c r="K30" s="29"/>
      <c r="L30" s="29"/>
      <c r="M30" s="29"/>
    </row>
    <row r="31" spans="2:13" s="36" customFormat="1" ht="14.25" customHeight="1" x14ac:dyDescent="0.25">
      <c r="B31" s="52">
        <v>44948</v>
      </c>
      <c r="C31" s="28" t="s">
        <v>53</v>
      </c>
      <c r="D31" s="30" t="s">
        <v>54</v>
      </c>
      <c r="E31" s="46" t="s">
        <v>54</v>
      </c>
      <c r="F31" s="46" t="s">
        <v>54</v>
      </c>
      <c r="G31" s="46" t="s">
        <v>54</v>
      </c>
      <c r="H31" s="46" t="s">
        <v>54</v>
      </c>
      <c r="I31" s="70"/>
      <c r="J31" s="29"/>
      <c r="K31" s="29"/>
      <c r="L31" s="29"/>
      <c r="M31" s="29"/>
    </row>
    <row r="32" spans="2:13" s="36" customFormat="1" ht="14.25" customHeight="1" x14ac:dyDescent="0.25">
      <c r="B32" s="52">
        <v>44949</v>
      </c>
      <c r="C32" s="28" t="s">
        <v>53</v>
      </c>
      <c r="D32" s="30" t="s">
        <v>54</v>
      </c>
      <c r="E32" s="46" t="s">
        <v>54</v>
      </c>
      <c r="F32" s="46" t="s">
        <v>54</v>
      </c>
      <c r="G32" s="46" t="s">
        <v>54</v>
      </c>
      <c r="H32" s="46" t="s">
        <v>54</v>
      </c>
      <c r="I32" s="70"/>
      <c r="J32" s="29"/>
      <c r="K32" s="29"/>
      <c r="L32" s="29"/>
      <c r="M32" s="29"/>
    </row>
    <row r="33" spans="2:16" s="36" customFormat="1" ht="66.900000000000006" customHeight="1" x14ac:dyDescent="0.25">
      <c r="B33" s="52">
        <v>44950</v>
      </c>
      <c r="C33" s="28" t="s">
        <v>55</v>
      </c>
      <c r="D33" s="30">
        <v>60000</v>
      </c>
      <c r="E33" s="46">
        <v>3427564.13</v>
      </c>
      <c r="F33" s="46">
        <v>57.13</v>
      </c>
      <c r="G33" s="46">
        <v>55.65</v>
      </c>
      <c r="H33" s="46">
        <v>58</v>
      </c>
      <c r="I33" s="70" t="s">
        <v>56</v>
      </c>
      <c r="J33" s="29"/>
      <c r="K33" s="29"/>
      <c r="L33" s="29"/>
      <c r="M33" s="29"/>
    </row>
    <row r="34" spans="2:16" s="36" customFormat="1" ht="14.25" customHeight="1" x14ac:dyDescent="0.25">
      <c r="B34" s="52">
        <v>44951</v>
      </c>
      <c r="C34" s="28" t="s">
        <v>53</v>
      </c>
      <c r="D34" s="30" t="s">
        <v>54</v>
      </c>
      <c r="E34" s="46" t="s">
        <v>54</v>
      </c>
      <c r="F34" s="46" t="s">
        <v>54</v>
      </c>
      <c r="G34" s="46" t="s">
        <v>54</v>
      </c>
      <c r="H34" s="46" t="s">
        <v>54</v>
      </c>
      <c r="I34" s="70"/>
      <c r="J34" s="29"/>
      <c r="K34" s="29"/>
      <c r="L34" s="29"/>
      <c r="M34" s="29"/>
    </row>
    <row r="35" spans="2:16" s="36" customFormat="1" ht="14.25" customHeight="1" x14ac:dyDescent="0.25">
      <c r="B35" s="52">
        <v>44952</v>
      </c>
      <c r="C35" s="28" t="s">
        <v>53</v>
      </c>
      <c r="D35" s="30" t="s">
        <v>54</v>
      </c>
      <c r="E35" s="46" t="s">
        <v>54</v>
      </c>
      <c r="F35" s="46" t="s">
        <v>54</v>
      </c>
      <c r="G35" s="46" t="s">
        <v>54</v>
      </c>
      <c r="H35" s="46" t="s">
        <v>54</v>
      </c>
      <c r="I35" s="70"/>
      <c r="J35" s="29"/>
      <c r="K35" s="29"/>
      <c r="L35" s="29"/>
      <c r="M35" s="29"/>
    </row>
    <row r="36" spans="2:16" s="36" customFormat="1" ht="14.25" customHeight="1" x14ac:dyDescent="0.25">
      <c r="B36" s="52">
        <v>44953</v>
      </c>
      <c r="C36" s="28" t="s">
        <v>53</v>
      </c>
      <c r="D36" s="30" t="s">
        <v>54</v>
      </c>
      <c r="E36" s="46" t="s">
        <v>54</v>
      </c>
      <c r="F36" s="46" t="s">
        <v>54</v>
      </c>
      <c r="G36" s="46" t="s">
        <v>54</v>
      </c>
      <c r="H36" s="46" t="s">
        <v>54</v>
      </c>
      <c r="I36" s="70"/>
      <c r="J36" s="29"/>
      <c r="K36" s="29"/>
      <c r="L36" s="29"/>
      <c r="M36" s="29"/>
    </row>
    <row r="37" spans="2:16" s="36" customFormat="1" ht="14.25" customHeight="1" x14ac:dyDescent="0.25">
      <c r="B37" s="52">
        <v>44954</v>
      </c>
      <c r="C37" s="28" t="s">
        <v>53</v>
      </c>
      <c r="D37" s="30" t="s">
        <v>54</v>
      </c>
      <c r="E37" s="46" t="s">
        <v>54</v>
      </c>
      <c r="F37" s="46" t="s">
        <v>54</v>
      </c>
      <c r="G37" s="46" t="s">
        <v>54</v>
      </c>
      <c r="H37" s="46" t="s">
        <v>54</v>
      </c>
      <c r="I37" s="70"/>
      <c r="J37" s="29"/>
      <c r="K37" s="29"/>
      <c r="L37" s="29"/>
      <c r="M37" s="29"/>
    </row>
    <row r="38" spans="2:16" s="36" customFormat="1" ht="14.25" customHeight="1" x14ac:dyDescent="0.25">
      <c r="B38" s="52">
        <v>44955</v>
      </c>
      <c r="C38" s="28" t="s">
        <v>53</v>
      </c>
      <c r="D38" s="30" t="s">
        <v>54</v>
      </c>
      <c r="E38" s="46" t="s">
        <v>54</v>
      </c>
      <c r="F38" s="46" t="s">
        <v>54</v>
      </c>
      <c r="G38" s="46" t="s">
        <v>54</v>
      </c>
      <c r="H38" s="46" t="s">
        <v>54</v>
      </c>
      <c r="I38" s="70"/>
      <c r="J38" s="29"/>
      <c r="K38" s="29"/>
      <c r="L38" s="29"/>
      <c r="M38" s="29"/>
    </row>
    <row r="39" spans="2:16" s="36" customFormat="1" ht="58.5" customHeight="1" x14ac:dyDescent="0.25">
      <c r="B39" s="52">
        <v>44956</v>
      </c>
      <c r="C39" s="28" t="s">
        <v>55</v>
      </c>
      <c r="D39" s="30">
        <v>39000</v>
      </c>
      <c r="E39" s="46">
        <v>2313597</v>
      </c>
      <c r="F39" s="46">
        <v>59.33</v>
      </c>
      <c r="G39" s="46">
        <v>57.5</v>
      </c>
      <c r="H39" s="46">
        <v>59.85</v>
      </c>
      <c r="I39" s="70" t="s">
        <v>56</v>
      </c>
      <c r="J39" s="29"/>
      <c r="K39" s="29"/>
      <c r="L39" s="29"/>
      <c r="M39" s="29"/>
    </row>
    <row r="40" spans="2:16" s="36" customFormat="1" ht="14.15" customHeight="1" x14ac:dyDescent="0.25">
      <c r="B40" s="52">
        <v>44957</v>
      </c>
      <c r="C40" s="28" t="s">
        <v>53</v>
      </c>
      <c r="D40" s="30" t="s">
        <v>54</v>
      </c>
      <c r="E40" s="46" t="s">
        <v>54</v>
      </c>
      <c r="F40" s="46" t="s">
        <v>54</v>
      </c>
      <c r="G40" s="46" t="s">
        <v>54</v>
      </c>
      <c r="H40" s="46" t="s">
        <v>54</v>
      </c>
      <c r="I40" s="70"/>
      <c r="J40" s="29"/>
      <c r="K40" s="29"/>
      <c r="L40" s="29"/>
      <c r="M40" s="29"/>
    </row>
    <row r="41" spans="2:16" s="36" customFormat="1" ht="56.15" customHeight="1" x14ac:dyDescent="0.25">
      <c r="B41" s="52">
        <v>44958</v>
      </c>
      <c r="C41" s="28" t="s">
        <v>57</v>
      </c>
      <c r="D41" s="30">
        <v>-64000</v>
      </c>
      <c r="E41" s="30">
        <v>-3528787.37</v>
      </c>
      <c r="F41" s="46">
        <v>55.137302656250007</v>
      </c>
      <c r="G41" s="46">
        <v>52</v>
      </c>
      <c r="H41" s="46">
        <v>58.05</v>
      </c>
      <c r="I41" s="70" t="s">
        <v>56</v>
      </c>
      <c r="J41" s="29"/>
      <c r="K41" s="29"/>
      <c r="L41" s="29"/>
      <c r="M41" s="29"/>
    </row>
    <row r="42" spans="2:16" s="37" customFormat="1" ht="60.9" customHeight="1" x14ac:dyDescent="0.3">
      <c r="B42" s="52">
        <v>44959</v>
      </c>
      <c r="C42" s="28" t="s">
        <v>55</v>
      </c>
      <c r="D42" s="30">
        <v>22000</v>
      </c>
      <c r="E42" s="46">
        <v>1287266.8600000001</v>
      </c>
      <c r="F42" s="46">
        <v>58.512130000000006</v>
      </c>
      <c r="G42" s="46">
        <v>57.7</v>
      </c>
      <c r="H42" s="46">
        <v>58.85</v>
      </c>
      <c r="I42" s="70" t="s">
        <v>56</v>
      </c>
      <c r="J42" s="31"/>
      <c r="K42" s="31"/>
      <c r="L42" s="31"/>
      <c r="M42" s="31"/>
    </row>
    <row r="43" spans="2:16" s="36" customFormat="1" ht="14.25" customHeight="1" x14ac:dyDescent="0.25">
      <c r="B43" s="52">
        <v>44960</v>
      </c>
      <c r="C43" s="28" t="s">
        <v>53</v>
      </c>
      <c r="D43" s="30" t="s">
        <v>54</v>
      </c>
      <c r="E43" s="46" t="s">
        <v>54</v>
      </c>
      <c r="F43" s="46" t="s">
        <v>54</v>
      </c>
      <c r="G43" s="46" t="s">
        <v>54</v>
      </c>
      <c r="H43" s="46" t="s">
        <v>54</v>
      </c>
      <c r="I43" s="70"/>
      <c r="J43" s="29"/>
      <c r="K43" s="29"/>
      <c r="L43" s="29"/>
      <c r="M43" s="29"/>
    </row>
    <row r="44" spans="2:16" s="36" customFormat="1" ht="14.25" customHeight="1" x14ac:dyDescent="0.25">
      <c r="B44" s="52">
        <v>44961</v>
      </c>
      <c r="C44" s="28" t="s">
        <v>53</v>
      </c>
      <c r="D44" s="30" t="s">
        <v>54</v>
      </c>
      <c r="E44" s="46" t="s">
        <v>54</v>
      </c>
      <c r="F44" s="46" t="s">
        <v>54</v>
      </c>
      <c r="G44" s="46" t="s">
        <v>54</v>
      </c>
      <c r="H44" s="46" t="s">
        <v>54</v>
      </c>
      <c r="I44" s="70"/>
      <c r="J44" s="29"/>
      <c r="K44" s="29"/>
      <c r="L44" s="29"/>
      <c r="M44" s="29"/>
    </row>
    <row r="45" spans="2:16" s="38" customFormat="1" ht="14.25" customHeight="1" x14ac:dyDescent="0.3">
      <c r="B45" s="52">
        <v>44962</v>
      </c>
      <c r="C45" s="28" t="s">
        <v>53</v>
      </c>
      <c r="D45" s="30" t="s">
        <v>54</v>
      </c>
      <c r="E45" s="46" t="s">
        <v>54</v>
      </c>
      <c r="F45" s="46" t="s">
        <v>54</v>
      </c>
      <c r="G45" s="46" t="s">
        <v>54</v>
      </c>
      <c r="H45" s="46" t="s">
        <v>54</v>
      </c>
      <c r="I45" s="70"/>
      <c r="J45" s="32"/>
      <c r="K45" s="32"/>
      <c r="L45" s="29"/>
      <c r="M45" s="29"/>
      <c r="N45" s="29"/>
      <c r="O45" s="29"/>
      <c r="P45" s="29"/>
    </row>
    <row r="46" spans="2:16" s="36" customFormat="1" ht="14.25" customHeight="1" x14ac:dyDescent="0.25">
      <c r="B46" s="52">
        <v>44963</v>
      </c>
      <c r="C46" s="28" t="s">
        <v>53</v>
      </c>
      <c r="D46" s="30" t="s">
        <v>54</v>
      </c>
      <c r="E46" s="46" t="s">
        <v>54</v>
      </c>
      <c r="F46" s="46" t="s">
        <v>54</v>
      </c>
      <c r="G46" s="46" t="s">
        <v>54</v>
      </c>
      <c r="H46" s="46" t="s">
        <v>54</v>
      </c>
      <c r="I46" s="70"/>
      <c r="J46" s="33"/>
      <c r="K46" s="33"/>
    </row>
    <row r="47" spans="2:16" s="36" customFormat="1" ht="14.25" customHeight="1" x14ac:dyDescent="0.25">
      <c r="B47" s="52">
        <v>44964</v>
      </c>
      <c r="C47" s="28" t="s">
        <v>53</v>
      </c>
      <c r="D47" s="30" t="s">
        <v>54</v>
      </c>
      <c r="E47" s="46" t="s">
        <v>54</v>
      </c>
      <c r="F47" s="46" t="s">
        <v>54</v>
      </c>
      <c r="G47" s="46" t="s">
        <v>54</v>
      </c>
      <c r="H47" s="46" t="s">
        <v>54</v>
      </c>
      <c r="I47" s="70"/>
    </row>
    <row r="48" spans="2:16" s="36" customFormat="1" ht="14.25" customHeight="1" x14ac:dyDescent="0.25">
      <c r="B48" s="52">
        <v>44965</v>
      </c>
      <c r="C48" s="28" t="s">
        <v>53</v>
      </c>
      <c r="D48" s="30" t="s">
        <v>54</v>
      </c>
      <c r="E48" s="46" t="s">
        <v>54</v>
      </c>
      <c r="F48" s="46" t="s">
        <v>54</v>
      </c>
      <c r="G48" s="46" t="s">
        <v>54</v>
      </c>
      <c r="H48" s="46" t="s">
        <v>54</v>
      </c>
      <c r="I48" s="70"/>
    </row>
    <row r="49" spans="1:9" s="36" customFormat="1" ht="14.25" customHeight="1" x14ac:dyDescent="0.25">
      <c r="B49" s="52">
        <v>44966</v>
      </c>
      <c r="C49" s="28" t="s">
        <v>53</v>
      </c>
      <c r="D49" s="30" t="s">
        <v>54</v>
      </c>
      <c r="E49" s="46" t="s">
        <v>54</v>
      </c>
      <c r="F49" s="46" t="s">
        <v>54</v>
      </c>
      <c r="G49" s="46" t="s">
        <v>54</v>
      </c>
      <c r="H49" s="46" t="s">
        <v>54</v>
      </c>
      <c r="I49" s="70"/>
    </row>
    <row r="50" spans="1:9" s="36" customFormat="1" ht="14.25" customHeight="1" x14ac:dyDescent="0.25">
      <c r="B50" s="52">
        <v>44967</v>
      </c>
      <c r="C50" s="28" t="s">
        <v>53</v>
      </c>
      <c r="D50" s="30" t="s">
        <v>54</v>
      </c>
      <c r="E50" s="46" t="s">
        <v>54</v>
      </c>
      <c r="F50" s="46" t="s">
        <v>54</v>
      </c>
      <c r="G50" s="46" t="s">
        <v>54</v>
      </c>
      <c r="H50" s="46" t="s">
        <v>54</v>
      </c>
      <c r="I50" s="70"/>
    </row>
    <row r="51" spans="1:9" s="36" customFormat="1" ht="14.25" customHeight="1" x14ac:dyDescent="0.3">
      <c r="A51" s="39"/>
      <c r="B51" s="52">
        <v>44968</v>
      </c>
      <c r="C51" s="28" t="s">
        <v>53</v>
      </c>
      <c r="D51" s="30" t="s">
        <v>54</v>
      </c>
      <c r="E51" s="46" t="s">
        <v>54</v>
      </c>
      <c r="F51" s="46" t="s">
        <v>54</v>
      </c>
      <c r="G51" s="46" t="s">
        <v>54</v>
      </c>
      <c r="H51" s="46" t="s">
        <v>54</v>
      </c>
      <c r="I51" s="70"/>
    </row>
    <row r="52" spans="1:9" s="36" customFormat="1" ht="59.15" customHeight="1" x14ac:dyDescent="0.25">
      <c r="B52" s="52">
        <v>44969</v>
      </c>
      <c r="C52" s="28" t="s">
        <v>55</v>
      </c>
      <c r="D52" s="30">
        <v>28962</v>
      </c>
      <c r="E52" s="46">
        <v>1619985.5</v>
      </c>
      <c r="F52" s="46">
        <v>55.934862923831226</v>
      </c>
      <c r="G52" s="46">
        <v>55</v>
      </c>
      <c r="H52" s="46">
        <v>57</v>
      </c>
      <c r="I52" s="70" t="s">
        <v>56</v>
      </c>
    </row>
    <row r="53" spans="1:9" s="36" customFormat="1" ht="64.5" customHeight="1" x14ac:dyDescent="0.25">
      <c r="B53" s="52">
        <v>44970</v>
      </c>
      <c r="C53" s="28" t="s">
        <v>55</v>
      </c>
      <c r="D53" s="30">
        <v>32057</v>
      </c>
      <c r="E53" s="46">
        <v>1727304</v>
      </c>
      <c r="F53" s="46">
        <v>53.882272202639051</v>
      </c>
      <c r="G53" s="46">
        <v>53.25</v>
      </c>
      <c r="H53" s="46">
        <v>55</v>
      </c>
      <c r="I53" s="70" t="s">
        <v>56</v>
      </c>
    </row>
    <row r="54" spans="1:9" s="36" customFormat="1" ht="14.25" customHeight="1" x14ac:dyDescent="0.25">
      <c r="B54" s="52">
        <v>44971</v>
      </c>
      <c r="C54" s="28" t="s">
        <v>53</v>
      </c>
      <c r="D54" s="30" t="s">
        <v>54</v>
      </c>
      <c r="E54" s="46" t="s">
        <v>54</v>
      </c>
      <c r="F54" s="46" t="s">
        <v>54</v>
      </c>
      <c r="G54" s="46" t="s">
        <v>54</v>
      </c>
      <c r="H54" s="46" t="s">
        <v>54</v>
      </c>
      <c r="I54" s="70"/>
    </row>
    <row r="55" spans="1:9" s="36" customFormat="1" ht="14.25" customHeight="1" x14ac:dyDescent="0.25">
      <c r="B55" s="52">
        <v>44972</v>
      </c>
      <c r="C55" s="28" t="s">
        <v>53</v>
      </c>
      <c r="D55" s="30" t="s">
        <v>54</v>
      </c>
      <c r="E55" s="46" t="s">
        <v>54</v>
      </c>
      <c r="F55" s="46" t="s">
        <v>54</v>
      </c>
      <c r="G55" s="46" t="s">
        <v>54</v>
      </c>
      <c r="H55" s="46" t="s">
        <v>54</v>
      </c>
      <c r="I55" s="70"/>
    </row>
    <row r="56" spans="1:9" s="36" customFormat="1" ht="14.25" customHeight="1" x14ac:dyDescent="0.25">
      <c r="B56" s="52">
        <v>44973</v>
      </c>
      <c r="C56" s="28" t="s">
        <v>53</v>
      </c>
      <c r="D56" s="30" t="s">
        <v>54</v>
      </c>
      <c r="E56" s="46" t="s">
        <v>54</v>
      </c>
      <c r="F56" s="46" t="s">
        <v>54</v>
      </c>
      <c r="G56" s="46" t="s">
        <v>54</v>
      </c>
      <c r="H56" s="46" t="s">
        <v>54</v>
      </c>
      <c r="I56" s="70"/>
    </row>
    <row r="57" spans="1:9" s="36" customFormat="1" ht="14.25" customHeight="1" x14ac:dyDescent="0.25">
      <c r="B57" s="52">
        <v>44974</v>
      </c>
      <c r="C57" s="28" t="s">
        <v>53</v>
      </c>
      <c r="D57" s="30" t="s">
        <v>54</v>
      </c>
      <c r="E57" s="46" t="s">
        <v>54</v>
      </c>
      <c r="F57" s="46" t="s">
        <v>54</v>
      </c>
      <c r="G57" s="46" t="s">
        <v>54</v>
      </c>
      <c r="H57" s="46" t="s">
        <v>54</v>
      </c>
      <c r="I57" s="70"/>
    </row>
    <row r="58" spans="1:9" s="36" customFormat="1" ht="14.25" customHeight="1" x14ac:dyDescent="0.25">
      <c r="B58" s="52">
        <v>44975</v>
      </c>
      <c r="C58" s="28" t="s">
        <v>53</v>
      </c>
      <c r="D58" s="30" t="s">
        <v>54</v>
      </c>
      <c r="E58" s="46" t="s">
        <v>54</v>
      </c>
      <c r="F58" s="46" t="s">
        <v>54</v>
      </c>
      <c r="G58" s="46" t="s">
        <v>54</v>
      </c>
      <c r="H58" s="46" t="s">
        <v>54</v>
      </c>
      <c r="I58" s="70"/>
    </row>
    <row r="59" spans="1:9" s="36" customFormat="1" ht="14.25" customHeight="1" x14ac:dyDescent="0.25">
      <c r="B59" s="52">
        <v>44976</v>
      </c>
      <c r="C59" s="28" t="s">
        <v>53</v>
      </c>
      <c r="D59" s="30" t="s">
        <v>54</v>
      </c>
      <c r="E59" s="46" t="s">
        <v>54</v>
      </c>
      <c r="F59" s="46" t="s">
        <v>54</v>
      </c>
      <c r="G59" s="46" t="s">
        <v>54</v>
      </c>
      <c r="H59" s="46" t="s">
        <v>54</v>
      </c>
      <c r="I59" s="70"/>
    </row>
    <row r="60" spans="1:9" s="36" customFormat="1" ht="56.15" customHeight="1" x14ac:dyDescent="0.25">
      <c r="B60" s="52">
        <v>44977</v>
      </c>
      <c r="C60" s="28" t="s">
        <v>57</v>
      </c>
      <c r="D60" s="30">
        <v>-50000</v>
      </c>
      <c r="E60" s="46">
        <v>-2305347.5</v>
      </c>
      <c r="F60" s="46">
        <v>46.106949999999998</v>
      </c>
      <c r="G60" s="46">
        <v>42.5</v>
      </c>
      <c r="H60" s="46">
        <v>52.2</v>
      </c>
      <c r="I60" s="70" t="s">
        <v>56</v>
      </c>
    </row>
    <row r="61" spans="1:9" s="36" customFormat="1" ht="14.25" customHeight="1" x14ac:dyDescent="0.25">
      <c r="B61" s="52">
        <v>44978</v>
      </c>
      <c r="C61" s="28" t="s">
        <v>53</v>
      </c>
      <c r="D61" s="30" t="s">
        <v>54</v>
      </c>
      <c r="E61" s="46" t="s">
        <v>54</v>
      </c>
      <c r="F61" s="46" t="s">
        <v>54</v>
      </c>
      <c r="G61" s="46" t="s">
        <v>54</v>
      </c>
      <c r="H61" s="46" t="s">
        <v>54</v>
      </c>
      <c r="I61" s="70"/>
    </row>
    <row r="62" spans="1:9" s="36" customFormat="1" ht="56.15" customHeight="1" x14ac:dyDescent="0.25">
      <c r="B62" s="52">
        <v>44979</v>
      </c>
      <c r="C62" s="28" t="s">
        <v>57</v>
      </c>
      <c r="D62" s="30">
        <v>-42462</v>
      </c>
      <c r="E62" s="46">
        <v>-2049718.58</v>
      </c>
      <c r="F62" s="46">
        <v>48.271833168480057</v>
      </c>
      <c r="G62" s="46">
        <v>46.5</v>
      </c>
      <c r="H62" s="46">
        <v>50</v>
      </c>
      <c r="I62" s="70" t="s">
        <v>56</v>
      </c>
    </row>
    <row r="63" spans="1:9" s="36" customFormat="1" ht="14.25" customHeight="1" x14ac:dyDescent="0.25">
      <c r="B63" s="52">
        <v>44980</v>
      </c>
      <c r="C63" s="28" t="s">
        <v>53</v>
      </c>
      <c r="D63" s="30" t="s">
        <v>54</v>
      </c>
      <c r="E63" s="46" t="s">
        <v>54</v>
      </c>
      <c r="F63" s="46" t="s">
        <v>54</v>
      </c>
      <c r="G63" s="46" t="s">
        <v>54</v>
      </c>
      <c r="H63" s="46" t="s">
        <v>54</v>
      </c>
      <c r="I63" s="70"/>
    </row>
    <row r="64" spans="1:9" s="36" customFormat="1" ht="57.9" customHeight="1" x14ac:dyDescent="0.25">
      <c r="B64" s="52">
        <v>44981</v>
      </c>
      <c r="C64" s="28" t="s">
        <v>55</v>
      </c>
      <c r="D64" s="30">
        <v>41146</v>
      </c>
      <c r="E64" s="46">
        <v>2190229.06</v>
      </c>
      <c r="F64" s="46">
        <v>53.230667865649153</v>
      </c>
      <c r="G64" s="46">
        <v>52.95</v>
      </c>
      <c r="H64" s="46">
        <v>53.55</v>
      </c>
      <c r="I64" s="70" t="s">
        <v>56</v>
      </c>
    </row>
    <row r="65" spans="2:9" s="36" customFormat="1" ht="14.25" customHeight="1" x14ac:dyDescent="0.25">
      <c r="B65" s="52">
        <v>44982</v>
      </c>
      <c r="C65" s="28" t="s">
        <v>53</v>
      </c>
      <c r="D65" s="30" t="s">
        <v>54</v>
      </c>
      <c r="E65" s="46" t="s">
        <v>54</v>
      </c>
      <c r="F65" s="46" t="s">
        <v>54</v>
      </c>
      <c r="G65" s="46" t="s">
        <v>54</v>
      </c>
      <c r="H65" s="46" t="s">
        <v>54</v>
      </c>
      <c r="I65" s="70"/>
    </row>
    <row r="66" spans="2:9" s="36" customFormat="1" ht="14.25" customHeight="1" x14ac:dyDescent="0.25">
      <c r="B66" s="52">
        <v>44983</v>
      </c>
      <c r="C66" s="28" t="s">
        <v>53</v>
      </c>
      <c r="D66" s="30" t="s">
        <v>54</v>
      </c>
      <c r="E66" s="46" t="s">
        <v>54</v>
      </c>
      <c r="F66" s="46" t="s">
        <v>54</v>
      </c>
      <c r="G66" s="46" t="s">
        <v>54</v>
      </c>
      <c r="H66" s="46" t="s">
        <v>54</v>
      </c>
      <c r="I66" s="70"/>
    </row>
    <row r="67" spans="2:9" s="36" customFormat="1" ht="14.25" customHeight="1" x14ac:dyDescent="0.25">
      <c r="B67" s="52">
        <v>44984</v>
      </c>
      <c r="C67" s="28" t="s">
        <v>53</v>
      </c>
      <c r="D67" s="30" t="s">
        <v>54</v>
      </c>
      <c r="E67" s="46" t="s">
        <v>54</v>
      </c>
      <c r="F67" s="46" t="s">
        <v>54</v>
      </c>
      <c r="G67" s="46" t="s">
        <v>54</v>
      </c>
      <c r="H67" s="46" t="s">
        <v>54</v>
      </c>
      <c r="I67" s="70"/>
    </row>
    <row r="68" spans="2:9" s="36" customFormat="1" ht="14.25" customHeight="1" x14ac:dyDescent="0.25">
      <c r="B68" s="52">
        <v>44985</v>
      </c>
      <c r="C68" s="28" t="s">
        <v>53</v>
      </c>
      <c r="D68" s="30" t="s">
        <v>54</v>
      </c>
      <c r="E68" s="46" t="s">
        <v>54</v>
      </c>
      <c r="F68" s="46" t="s">
        <v>54</v>
      </c>
      <c r="G68" s="46" t="s">
        <v>54</v>
      </c>
      <c r="H68" s="46" t="s">
        <v>54</v>
      </c>
      <c r="I68" s="70"/>
    </row>
    <row r="69" spans="2:9" s="36" customFormat="1" ht="59.15" customHeight="1" x14ac:dyDescent="0.25">
      <c r="B69" s="52">
        <v>44986</v>
      </c>
      <c r="C69" s="28" t="s">
        <v>55</v>
      </c>
      <c r="D69" s="30">
        <v>33000</v>
      </c>
      <c r="E69" s="46">
        <v>1685468.8</v>
      </c>
      <c r="F69" s="46">
        <v>51.074809999999999</v>
      </c>
      <c r="G69" s="46">
        <v>50.5</v>
      </c>
      <c r="H69" s="46">
        <v>51.5</v>
      </c>
      <c r="I69" s="70" t="s">
        <v>56</v>
      </c>
    </row>
    <row r="70" spans="2:9" s="36" customFormat="1" ht="14.25" customHeight="1" x14ac:dyDescent="0.25">
      <c r="B70" s="52">
        <v>44987</v>
      </c>
      <c r="C70" s="28" t="s">
        <v>53</v>
      </c>
      <c r="D70" s="30" t="s">
        <v>54</v>
      </c>
      <c r="E70" s="46" t="s">
        <v>54</v>
      </c>
      <c r="F70" s="46" t="s">
        <v>54</v>
      </c>
      <c r="G70" s="46" t="s">
        <v>54</v>
      </c>
      <c r="H70" s="46" t="s">
        <v>54</v>
      </c>
      <c r="I70" s="70"/>
    </row>
    <row r="71" spans="2:9" s="36" customFormat="1" ht="14.25" customHeight="1" x14ac:dyDescent="0.25">
      <c r="B71" s="52">
        <v>44988</v>
      </c>
      <c r="C71" s="28" t="s">
        <v>53</v>
      </c>
      <c r="D71" s="30" t="s">
        <v>54</v>
      </c>
      <c r="E71" s="46" t="s">
        <v>54</v>
      </c>
      <c r="F71" s="46" t="s">
        <v>54</v>
      </c>
      <c r="G71" s="46" t="s">
        <v>54</v>
      </c>
      <c r="H71" s="46" t="s">
        <v>54</v>
      </c>
      <c r="I71" s="70"/>
    </row>
    <row r="72" spans="2:9" s="36" customFormat="1" ht="14.25" customHeight="1" x14ac:dyDescent="0.25">
      <c r="B72" s="52">
        <v>44989</v>
      </c>
      <c r="C72" s="28" t="s">
        <v>53</v>
      </c>
      <c r="D72" s="30" t="s">
        <v>54</v>
      </c>
      <c r="E72" s="46" t="s">
        <v>54</v>
      </c>
      <c r="F72" s="46" t="s">
        <v>54</v>
      </c>
      <c r="G72" s="46" t="s">
        <v>54</v>
      </c>
      <c r="H72" s="46" t="s">
        <v>54</v>
      </c>
      <c r="I72" s="70"/>
    </row>
    <row r="73" spans="2:9" s="36" customFormat="1" ht="14.25" customHeight="1" x14ac:dyDescent="0.25">
      <c r="B73" s="52">
        <v>44990</v>
      </c>
      <c r="C73" s="28" t="s">
        <v>53</v>
      </c>
      <c r="D73" s="30" t="s">
        <v>54</v>
      </c>
      <c r="E73" s="46" t="s">
        <v>54</v>
      </c>
      <c r="F73" s="46" t="s">
        <v>54</v>
      </c>
      <c r="G73" s="46" t="s">
        <v>54</v>
      </c>
      <c r="H73" s="46" t="s">
        <v>54</v>
      </c>
      <c r="I73" s="70"/>
    </row>
    <row r="74" spans="2:9" s="36" customFormat="1" ht="14.25" customHeight="1" x14ac:dyDescent="0.25">
      <c r="B74" s="52">
        <v>44991</v>
      </c>
      <c r="C74" s="28" t="s">
        <v>53</v>
      </c>
      <c r="D74" s="30" t="s">
        <v>54</v>
      </c>
      <c r="E74" s="46" t="s">
        <v>54</v>
      </c>
      <c r="F74" s="46" t="s">
        <v>54</v>
      </c>
      <c r="G74" s="46" t="s">
        <v>54</v>
      </c>
      <c r="H74" s="46" t="s">
        <v>54</v>
      </c>
      <c r="I74" s="70"/>
    </row>
    <row r="75" spans="2:9" s="36" customFormat="1" ht="60.9" customHeight="1" x14ac:dyDescent="0.25">
      <c r="B75" s="52">
        <v>44992</v>
      </c>
      <c r="C75" s="28" t="s">
        <v>55</v>
      </c>
      <c r="D75" s="30">
        <v>5266</v>
      </c>
      <c r="E75" s="46">
        <v>236500.28</v>
      </c>
      <c r="F75" s="46">
        <v>44.910801367261676</v>
      </c>
      <c r="G75" s="46">
        <v>43</v>
      </c>
      <c r="H75" s="46">
        <v>45.5</v>
      </c>
      <c r="I75" s="70" t="s">
        <v>56</v>
      </c>
    </row>
    <row r="76" spans="2:9" s="36" customFormat="1" ht="14.15" customHeight="1" x14ac:dyDescent="0.25">
      <c r="B76" s="52">
        <v>44993</v>
      </c>
      <c r="C76" s="28" t="s">
        <v>53</v>
      </c>
      <c r="D76" s="30" t="s">
        <v>54</v>
      </c>
      <c r="E76" s="46" t="s">
        <v>54</v>
      </c>
      <c r="F76" s="46" t="s">
        <v>54</v>
      </c>
      <c r="G76" s="46" t="s">
        <v>54</v>
      </c>
      <c r="H76" s="46" t="s">
        <v>54</v>
      </c>
      <c r="I76" s="70"/>
    </row>
    <row r="77" spans="2:9" s="36" customFormat="1" ht="62.15" customHeight="1" x14ac:dyDescent="0.25">
      <c r="B77" s="52">
        <v>44994</v>
      </c>
      <c r="C77" s="28" t="s">
        <v>57</v>
      </c>
      <c r="D77" s="30">
        <v>-69000</v>
      </c>
      <c r="E77" s="46">
        <v>-2824305.3</v>
      </c>
      <c r="F77" s="46">
        <v>40.931960869565209</v>
      </c>
      <c r="G77" s="46">
        <v>40</v>
      </c>
      <c r="H77" s="46">
        <v>42.1</v>
      </c>
      <c r="I77" s="70" t="s">
        <v>56</v>
      </c>
    </row>
    <row r="78" spans="2:9" s="36" customFormat="1" ht="14.25" customHeight="1" x14ac:dyDescent="0.25">
      <c r="B78" s="52">
        <v>44995</v>
      </c>
      <c r="C78" s="28" t="s">
        <v>53</v>
      </c>
      <c r="D78" s="30" t="s">
        <v>54</v>
      </c>
      <c r="E78" s="46" t="s">
        <v>54</v>
      </c>
      <c r="F78" s="46" t="s">
        <v>54</v>
      </c>
      <c r="G78" s="46" t="s">
        <v>54</v>
      </c>
      <c r="H78" s="46" t="s">
        <v>54</v>
      </c>
      <c r="I78" s="70"/>
    </row>
    <row r="79" spans="2:9" s="36" customFormat="1" ht="14.25" customHeight="1" x14ac:dyDescent="0.25">
      <c r="B79" s="52">
        <v>44996</v>
      </c>
      <c r="C79" s="28" t="s">
        <v>53</v>
      </c>
      <c r="D79" s="30" t="s">
        <v>54</v>
      </c>
      <c r="E79" s="46" t="s">
        <v>54</v>
      </c>
      <c r="F79" s="46" t="s">
        <v>54</v>
      </c>
      <c r="G79" s="46" t="s">
        <v>54</v>
      </c>
      <c r="H79" s="46" t="s">
        <v>54</v>
      </c>
      <c r="I79" s="70"/>
    </row>
    <row r="80" spans="2:9" s="36" customFormat="1" ht="60.65" customHeight="1" x14ac:dyDescent="0.25">
      <c r="B80" s="52">
        <v>44997</v>
      </c>
      <c r="C80" s="28" t="s">
        <v>57</v>
      </c>
      <c r="D80" s="30">
        <v>-70060</v>
      </c>
      <c r="E80" s="46">
        <v>-3269467.25</v>
      </c>
      <c r="F80" s="46">
        <v>46.666674992863257</v>
      </c>
      <c r="G80" s="46">
        <v>43</v>
      </c>
      <c r="H80" s="46">
        <v>49.5</v>
      </c>
      <c r="I80" s="70" t="s">
        <v>56</v>
      </c>
    </row>
    <row r="81" spans="2:9" s="36" customFormat="1" ht="14.15" customHeight="1" x14ac:dyDescent="0.25">
      <c r="B81" s="52">
        <v>44998</v>
      </c>
      <c r="C81" s="28" t="s">
        <v>53</v>
      </c>
      <c r="D81" s="30" t="s">
        <v>54</v>
      </c>
      <c r="E81" s="46" t="s">
        <v>54</v>
      </c>
      <c r="F81" s="46" t="s">
        <v>54</v>
      </c>
      <c r="G81" s="46" t="s">
        <v>54</v>
      </c>
      <c r="H81" s="46" t="s">
        <v>54</v>
      </c>
      <c r="I81" s="70"/>
    </row>
    <row r="82" spans="2:9" s="36" customFormat="1" ht="63.9" customHeight="1" x14ac:dyDescent="0.25">
      <c r="B82" s="52">
        <v>44999</v>
      </c>
      <c r="C82" s="28" t="s">
        <v>57</v>
      </c>
      <c r="D82" s="30">
        <v>-51511</v>
      </c>
      <c r="E82" s="46">
        <v>-2288282.7000000002</v>
      </c>
      <c r="F82" s="46">
        <v>44.423185339053795</v>
      </c>
      <c r="G82" s="46">
        <v>42.5</v>
      </c>
      <c r="H82" s="46">
        <v>45.5</v>
      </c>
      <c r="I82" s="70" t="s">
        <v>56</v>
      </c>
    </row>
    <row r="83" spans="2:9" s="36" customFormat="1" ht="66.650000000000006" customHeight="1" x14ac:dyDescent="0.25">
      <c r="B83" s="52">
        <v>45000</v>
      </c>
      <c r="C83" s="28" t="s">
        <v>55</v>
      </c>
      <c r="D83" s="30">
        <v>19968</v>
      </c>
      <c r="E83" s="46">
        <v>878866.47</v>
      </c>
      <c r="F83" s="46">
        <v>44.013745492788459</v>
      </c>
      <c r="G83" s="46">
        <v>44</v>
      </c>
      <c r="H83" s="46">
        <v>44.1</v>
      </c>
      <c r="I83" s="70" t="s">
        <v>56</v>
      </c>
    </row>
    <row r="84" spans="2:9" s="36" customFormat="1" ht="14.25" customHeight="1" x14ac:dyDescent="0.25">
      <c r="B84" s="52">
        <v>45001</v>
      </c>
      <c r="C84" s="28" t="s">
        <v>53</v>
      </c>
      <c r="D84" s="30" t="s">
        <v>54</v>
      </c>
      <c r="E84" s="46" t="s">
        <v>54</v>
      </c>
      <c r="F84" s="46" t="s">
        <v>54</v>
      </c>
      <c r="G84" s="46" t="s">
        <v>54</v>
      </c>
      <c r="H84" s="46" t="s">
        <v>54</v>
      </c>
      <c r="I84" s="70"/>
    </row>
    <row r="85" spans="2:9" s="36" customFormat="1" ht="14.25" customHeight="1" x14ac:dyDescent="0.25">
      <c r="B85" s="52">
        <v>45002</v>
      </c>
      <c r="C85" s="28" t="s">
        <v>53</v>
      </c>
      <c r="D85" s="30" t="s">
        <v>54</v>
      </c>
      <c r="E85" s="46" t="s">
        <v>54</v>
      </c>
      <c r="F85" s="46" t="s">
        <v>54</v>
      </c>
      <c r="G85" s="46" t="s">
        <v>54</v>
      </c>
      <c r="H85" s="46" t="s">
        <v>54</v>
      </c>
      <c r="I85" s="70"/>
    </row>
    <row r="86" spans="2:9" s="36" customFormat="1" ht="14.25" customHeight="1" x14ac:dyDescent="0.25">
      <c r="B86" s="52">
        <v>45003</v>
      </c>
      <c r="C86" s="28" t="s">
        <v>53</v>
      </c>
      <c r="D86" s="30" t="s">
        <v>54</v>
      </c>
      <c r="E86" s="46" t="s">
        <v>54</v>
      </c>
      <c r="F86" s="46" t="s">
        <v>54</v>
      </c>
      <c r="G86" s="46" t="s">
        <v>54</v>
      </c>
      <c r="H86" s="46" t="s">
        <v>54</v>
      </c>
      <c r="I86" s="70"/>
    </row>
    <row r="87" spans="2:9" s="36" customFormat="1" ht="14.25" customHeight="1" x14ac:dyDescent="0.25">
      <c r="B87" s="52">
        <v>45004</v>
      </c>
      <c r="C87" s="28" t="s">
        <v>53</v>
      </c>
      <c r="D87" s="30" t="s">
        <v>54</v>
      </c>
      <c r="E87" s="46" t="s">
        <v>54</v>
      </c>
      <c r="F87" s="46" t="s">
        <v>54</v>
      </c>
      <c r="G87" s="46" t="s">
        <v>54</v>
      </c>
      <c r="H87" s="46" t="s">
        <v>54</v>
      </c>
      <c r="I87" s="70"/>
    </row>
    <row r="88" spans="2:9" s="36" customFormat="1" ht="62.4" customHeight="1" x14ac:dyDescent="0.25">
      <c r="B88" s="52">
        <v>45005</v>
      </c>
      <c r="C88" s="28" t="s">
        <v>55</v>
      </c>
      <c r="D88" s="30">
        <v>14257</v>
      </c>
      <c r="E88" s="46">
        <v>592931.80000000005</v>
      </c>
      <c r="F88" s="46">
        <v>41.588819527249775</v>
      </c>
      <c r="G88" s="46">
        <v>41.2</v>
      </c>
      <c r="H88" s="46">
        <v>41.8</v>
      </c>
      <c r="I88" s="70" t="s">
        <v>56</v>
      </c>
    </row>
    <row r="89" spans="2:9" s="36" customFormat="1" ht="14.25" customHeight="1" x14ac:dyDescent="0.25">
      <c r="B89" s="52">
        <v>45006</v>
      </c>
      <c r="C89" s="28" t="s">
        <v>53</v>
      </c>
      <c r="D89" s="30" t="s">
        <v>54</v>
      </c>
      <c r="E89" s="46" t="s">
        <v>54</v>
      </c>
      <c r="F89" s="46" t="s">
        <v>54</v>
      </c>
      <c r="G89" s="46" t="s">
        <v>54</v>
      </c>
      <c r="H89" s="46" t="s">
        <v>54</v>
      </c>
      <c r="I89" s="70"/>
    </row>
    <row r="90" spans="2:9" s="36" customFormat="1" ht="14.25" customHeight="1" x14ac:dyDescent="0.25">
      <c r="B90" s="52">
        <v>45007</v>
      </c>
      <c r="C90" s="28" t="s">
        <v>53</v>
      </c>
      <c r="D90" s="30" t="s">
        <v>54</v>
      </c>
      <c r="E90" s="46" t="s">
        <v>54</v>
      </c>
      <c r="F90" s="46" t="s">
        <v>54</v>
      </c>
      <c r="G90" s="46" t="s">
        <v>54</v>
      </c>
      <c r="H90" s="46" t="s">
        <v>54</v>
      </c>
      <c r="I90" s="70"/>
    </row>
    <row r="91" spans="2:9" s="36" customFormat="1" ht="14.25" customHeight="1" x14ac:dyDescent="0.25">
      <c r="B91" s="52">
        <v>45008</v>
      </c>
      <c r="C91" s="28" t="s">
        <v>53</v>
      </c>
      <c r="D91" s="30" t="s">
        <v>54</v>
      </c>
      <c r="E91" s="46" t="s">
        <v>54</v>
      </c>
      <c r="F91" s="46" t="s">
        <v>54</v>
      </c>
      <c r="G91" s="46" t="s">
        <v>54</v>
      </c>
      <c r="H91" s="46" t="s">
        <v>54</v>
      </c>
      <c r="I91" s="70"/>
    </row>
    <row r="92" spans="2:9" s="36" customFormat="1" ht="14.25" customHeight="1" x14ac:dyDescent="0.25">
      <c r="B92" s="52">
        <v>45009</v>
      </c>
      <c r="C92" s="28" t="s">
        <v>53</v>
      </c>
      <c r="D92" s="30" t="s">
        <v>54</v>
      </c>
      <c r="E92" s="46" t="s">
        <v>54</v>
      </c>
      <c r="F92" s="46" t="s">
        <v>54</v>
      </c>
      <c r="G92" s="46" t="s">
        <v>54</v>
      </c>
      <c r="H92" s="46" t="s">
        <v>54</v>
      </c>
      <c r="I92" s="70"/>
    </row>
    <row r="93" spans="2:9" s="36" customFormat="1" ht="14.25" customHeight="1" x14ac:dyDescent="0.25">
      <c r="B93" s="52">
        <v>45010</v>
      </c>
      <c r="C93" s="28" t="s">
        <v>53</v>
      </c>
      <c r="D93" s="30" t="s">
        <v>54</v>
      </c>
      <c r="E93" s="46" t="s">
        <v>54</v>
      </c>
      <c r="F93" s="46" t="s">
        <v>54</v>
      </c>
      <c r="G93" s="46" t="s">
        <v>54</v>
      </c>
      <c r="H93" s="46" t="s">
        <v>54</v>
      </c>
      <c r="I93" s="70"/>
    </row>
    <row r="94" spans="2:9" s="36" customFormat="1" ht="61.5" customHeight="1" x14ac:dyDescent="0.25">
      <c r="B94" s="52">
        <v>45011</v>
      </c>
      <c r="C94" s="28" t="s">
        <v>57</v>
      </c>
      <c r="D94" s="30">
        <v>-68799</v>
      </c>
      <c r="E94" s="46">
        <v>-2391136.0499999998</v>
      </c>
      <c r="F94" s="46">
        <v>34.755389613221119</v>
      </c>
      <c r="G94" s="46">
        <v>30</v>
      </c>
      <c r="H94" s="46">
        <v>37.5</v>
      </c>
      <c r="I94" s="70" t="s">
        <v>56</v>
      </c>
    </row>
    <row r="95" spans="2:9" s="36" customFormat="1" ht="14.25" customHeight="1" x14ac:dyDescent="0.25">
      <c r="B95" s="52">
        <v>45012</v>
      </c>
      <c r="C95" s="28" t="s">
        <v>53</v>
      </c>
      <c r="D95" s="30" t="s">
        <v>54</v>
      </c>
      <c r="E95" s="46" t="s">
        <v>54</v>
      </c>
      <c r="F95" s="46" t="s">
        <v>54</v>
      </c>
      <c r="G95" s="46" t="s">
        <v>54</v>
      </c>
      <c r="H95" s="46" t="s">
        <v>54</v>
      </c>
      <c r="I95" s="70"/>
    </row>
    <row r="96" spans="2:9" s="36" customFormat="1" ht="57.9" customHeight="1" x14ac:dyDescent="0.25">
      <c r="B96" s="52">
        <v>45013</v>
      </c>
      <c r="C96" s="28" t="s">
        <v>55</v>
      </c>
      <c r="D96" s="30">
        <v>30000</v>
      </c>
      <c r="E96" s="46">
        <v>1245765.32</v>
      </c>
      <c r="F96" s="46">
        <v>41.525510666666669</v>
      </c>
      <c r="G96" s="46">
        <v>40.4</v>
      </c>
      <c r="H96" s="46">
        <v>41.94</v>
      </c>
      <c r="I96" s="70" t="s">
        <v>56</v>
      </c>
    </row>
    <row r="97" spans="2:9" s="36" customFormat="1" ht="14.25" customHeight="1" x14ac:dyDescent="0.25">
      <c r="B97" s="52">
        <v>45014</v>
      </c>
      <c r="C97" s="28" t="s">
        <v>53</v>
      </c>
      <c r="D97" s="30" t="s">
        <v>54</v>
      </c>
      <c r="E97" s="46" t="s">
        <v>54</v>
      </c>
      <c r="F97" s="46" t="s">
        <v>54</v>
      </c>
      <c r="G97" s="46" t="s">
        <v>54</v>
      </c>
      <c r="H97" s="46" t="s">
        <v>54</v>
      </c>
      <c r="I97" s="70"/>
    </row>
    <row r="98" spans="2:9" s="36" customFormat="1" ht="14.25" customHeight="1" x14ac:dyDescent="0.25">
      <c r="B98" s="52">
        <v>45015</v>
      </c>
      <c r="C98" s="28" t="s">
        <v>53</v>
      </c>
      <c r="D98" s="30" t="s">
        <v>54</v>
      </c>
      <c r="E98" s="46" t="s">
        <v>54</v>
      </c>
      <c r="F98" s="46" t="s">
        <v>54</v>
      </c>
      <c r="G98" s="46" t="s">
        <v>54</v>
      </c>
      <c r="H98" s="46" t="s">
        <v>54</v>
      </c>
      <c r="I98" s="70"/>
    </row>
    <row r="99" spans="2:9" s="36" customFormat="1" ht="56" x14ac:dyDescent="0.25">
      <c r="B99" s="52">
        <v>45016</v>
      </c>
      <c r="C99" s="28" t="s">
        <v>57</v>
      </c>
      <c r="D99" s="30">
        <v>-37311</v>
      </c>
      <c r="E99" s="46">
        <v>-1385858.44</v>
      </c>
      <c r="F99" s="46">
        <v>36.846718750000001</v>
      </c>
      <c r="G99" s="46">
        <v>33.5</v>
      </c>
      <c r="H99" s="46">
        <v>41.5</v>
      </c>
      <c r="I99" s="70" t="s">
        <v>56</v>
      </c>
    </row>
    <row r="100" spans="2:9" s="36" customFormat="1" ht="14.15" customHeight="1" x14ac:dyDescent="0.25">
      <c r="B100" s="52">
        <v>45017</v>
      </c>
      <c r="C100" s="28" t="s">
        <v>53</v>
      </c>
      <c r="D100" s="30" t="s">
        <v>54</v>
      </c>
      <c r="E100" s="46" t="s">
        <v>54</v>
      </c>
      <c r="F100" s="46" t="s">
        <v>54</v>
      </c>
      <c r="G100" s="46" t="s">
        <v>54</v>
      </c>
      <c r="H100" s="46" t="s">
        <v>54</v>
      </c>
      <c r="I100" s="70"/>
    </row>
    <row r="101" spans="2:9" s="36" customFormat="1" ht="56" x14ac:dyDescent="0.25">
      <c r="B101" s="52">
        <v>45018</v>
      </c>
      <c r="C101" s="28" t="s">
        <v>55</v>
      </c>
      <c r="D101" s="30">
        <v>28802</v>
      </c>
      <c r="E101" s="46">
        <f>D101*F101</f>
        <v>1258961.267948719</v>
      </c>
      <c r="F101" s="46">
        <v>43.710897435897472</v>
      </c>
      <c r="G101" s="46">
        <v>43.25</v>
      </c>
      <c r="H101" s="46">
        <v>45</v>
      </c>
      <c r="I101" s="70" t="s">
        <v>56</v>
      </c>
    </row>
    <row r="102" spans="2:9" s="36" customFormat="1" ht="60.65" customHeight="1" x14ac:dyDescent="0.25">
      <c r="B102" s="52">
        <v>45019</v>
      </c>
      <c r="C102" s="28" t="s">
        <v>55</v>
      </c>
      <c r="D102" s="30">
        <v>62703</v>
      </c>
      <c r="E102" s="46">
        <f>D102*F102</f>
        <v>2819223.3461538428</v>
      </c>
      <c r="F102" s="46">
        <v>44.96153846153841</v>
      </c>
      <c r="G102" s="46">
        <v>44.7</v>
      </c>
      <c r="H102" s="46">
        <v>45.1</v>
      </c>
      <c r="I102" s="70" t="s">
        <v>56</v>
      </c>
    </row>
    <row r="103" spans="2:9" s="36" customFormat="1" ht="58.5" customHeight="1" x14ac:dyDescent="0.25">
      <c r="B103" s="52">
        <v>45020</v>
      </c>
      <c r="C103" s="28" t="s">
        <v>55</v>
      </c>
      <c r="D103" s="30">
        <v>30025</v>
      </c>
      <c r="E103" s="46">
        <v>1295932.18</v>
      </c>
      <c r="F103" s="46">
        <v>43.16</v>
      </c>
      <c r="G103" s="46">
        <v>42.5</v>
      </c>
      <c r="H103" s="46">
        <v>43.35</v>
      </c>
      <c r="I103" s="70" t="s">
        <v>56</v>
      </c>
    </row>
    <row r="104" spans="2:9" s="36" customFormat="1" ht="60.9" customHeight="1" x14ac:dyDescent="0.25">
      <c r="B104" s="52">
        <v>45021</v>
      </c>
      <c r="C104" s="28" t="s">
        <v>55</v>
      </c>
      <c r="D104" s="49">
        <v>33299</v>
      </c>
      <c r="E104" s="50">
        <v>1428463.35</v>
      </c>
      <c r="F104" s="50">
        <v>42.898085528093937</v>
      </c>
      <c r="G104" s="50">
        <v>41.7</v>
      </c>
      <c r="H104" s="50">
        <v>43.65</v>
      </c>
      <c r="I104" s="70" t="s">
        <v>56</v>
      </c>
    </row>
    <row r="105" spans="2:9" s="36" customFormat="1" ht="14.25" customHeight="1" x14ac:dyDescent="0.25">
      <c r="B105" s="52">
        <v>45022</v>
      </c>
      <c r="C105" s="28" t="s">
        <v>53</v>
      </c>
      <c r="D105" s="30" t="s">
        <v>54</v>
      </c>
      <c r="E105" s="46" t="s">
        <v>54</v>
      </c>
      <c r="F105" s="46" t="s">
        <v>54</v>
      </c>
      <c r="G105" s="46" t="s">
        <v>54</v>
      </c>
      <c r="H105" s="46" t="s">
        <v>54</v>
      </c>
      <c r="I105" s="70"/>
    </row>
    <row r="106" spans="2:9" s="36" customFormat="1" ht="14.25" customHeight="1" x14ac:dyDescent="0.25">
      <c r="B106" s="52">
        <v>45023</v>
      </c>
      <c r="C106" s="28" t="s">
        <v>53</v>
      </c>
      <c r="D106" s="30" t="s">
        <v>54</v>
      </c>
      <c r="E106" s="46" t="s">
        <v>54</v>
      </c>
      <c r="F106" s="46" t="s">
        <v>54</v>
      </c>
      <c r="G106" s="46" t="s">
        <v>54</v>
      </c>
      <c r="H106" s="46" t="s">
        <v>54</v>
      </c>
      <c r="I106" s="70"/>
    </row>
    <row r="107" spans="2:9" s="36" customFormat="1" ht="14.25" customHeight="1" x14ac:dyDescent="0.25">
      <c r="B107" s="52">
        <v>45024</v>
      </c>
      <c r="C107" s="28" t="s">
        <v>53</v>
      </c>
      <c r="D107" s="30" t="s">
        <v>54</v>
      </c>
      <c r="E107" s="46" t="s">
        <v>54</v>
      </c>
      <c r="F107" s="46" t="s">
        <v>54</v>
      </c>
      <c r="G107" s="46" t="s">
        <v>54</v>
      </c>
      <c r="H107" s="46" t="s">
        <v>54</v>
      </c>
      <c r="I107" s="70"/>
    </row>
    <row r="108" spans="2:9" s="36" customFormat="1" ht="14.25" customHeight="1" x14ac:dyDescent="0.25">
      <c r="B108" s="52">
        <v>45025</v>
      </c>
      <c r="C108" s="28" t="s">
        <v>53</v>
      </c>
      <c r="D108" s="30" t="s">
        <v>54</v>
      </c>
      <c r="E108" s="46" t="s">
        <v>54</v>
      </c>
      <c r="F108" s="46" t="s">
        <v>54</v>
      </c>
      <c r="G108" s="46" t="s">
        <v>54</v>
      </c>
      <c r="H108" s="46" t="s">
        <v>54</v>
      </c>
      <c r="I108" s="70"/>
    </row>
    <row r="109" spans="2:9" s="36" customFormat="1" ht="14.25" customHeight="1" x14ac:dyDescent="0.25">
      <c r="B109" s="52">
        <v>45026</v>
      </c>
      <c r="C109" s="28" t="s">
        <v>53</v>
      </c>
      <c r="D109" s="30" t="s">
        <v>54</v>
      </c>
      <c r="E109" s="46" t="s">
        <v>54</v>
      </c>
      <c r="F109" s="46" t="s">
        <v>54</v>
      </c>
      <c r="G109" s="46" t="s">
        <v>54</v>
      </c>
      <c r="H109" s="46" t="s">
        <v>54</v>
      </c>
      <c r="I109" s="70"/>
    </row>
    <row r="110" spans="2:9" s="36" customFormat="1" ht="14.25" customHeight="1" x14ac:dyDescent="0.25">
      <c r="B110" s="52">
        <v>45027</v>
      </c>
      <c r="C110" s="28" t="s">
        <v>53</v>
      </c>
      <c r="D110" s="30" t="s">
        <v>54</v>
      </c>
      <c r="E110" s="46" t="s">
        <v>54</v>
      </c>
      <c r="F110" s="46" t="s">
        <v>54</v>
      </c>
      <c r="G110" s="46" t="s">
        <v>54</v>
      </c>
      <c r="H110" s="46" t="s">
        <v>54</v>
      </c>
      <c r="I110" s="70"/>
    </row>
    <row r="111" spans="2:9" s="36" customFormat="1" ht="60.65" customHeight="1" x14ac:dyDescent="0.25">
      <c r="B111" s="52">
        <v>45028</v>
      </c>
      <c r="C111" s="28" t="s">
        <v>55</v>
      </c>
      <c r="D111" s="30">
        <v>13000</v>
      </c>
      <c r="E111" s="46">
        <v>506474</v>
      </c>
      <c r="F111" s="46">
        <v>38.959538461538465</v>
      </c>
      <c r="G111" s="46">
        <v>37.9</v>
      </c>
      <c r="H111" s="46">
        <v>40.5</v>
      </c>
      <c r="I111" s="70" t="s">
        <v>56</v>
      </c>
    </row>
    <row r="112" spans="2:9" s="36" customFormat="1" ht="14.25" customHeight="1" x14ac:dyDescent="0.25">
      <c r="B112" s="52">
        <v>45029</v>
      </c>
      <c r="C112" s="28" t="s">
        <v>53</v>
      </c>
      <c r="D112" s="30" t="s">
        <v>54</v>
      </c>
      <c r="E112" s="46" t="s">
        <v>54</v>
      </c>
      <c r="F112" s="46" t="s">
        <v>54</v>
      </c>
      <c r="G112" s="46" t="s">
        <v>54</v>
      </c>
      <c r="H112" s="46" t="s">
        <v>54</v>
      </c>
      <c r="I112" s="70"/>
    </row>
    <row r="113" spans="2:9" s="36" customFormat="1" ht="60.65" customHeight="1" x14ac:dyDescent="0.25">
      <c r="B113" s="52">
        <v>45030</v>
      </c>
      <c r="C113" s="28" t="s">
        <v>55</v>
      </c>
      <c r="D113" s="30">
        <v>13000</v>
      </c>
      <c r="E113" s="46">
        <v>495650.07</v>
      </c>
      <c r="F113" s="46">
        <v>38.126928461538462</v>
      </c>
      <c r="G113" s="46">
        <v>36.590000000000003</v>
      </c>
      <c r="H113" s="46">
        <v>40</v>
      </c>
      <c r="I113" s="70" t="s">
        <v>56</v>
      </c>
    </row>
    <row r="114" spans="2:9" s="36" customFormat="1" ht="14.25" customHeight="1" x14ac:dyDescent="0.25">
      <c r="B114" s="52">
        <v>45031</v>
      </c>
      <c r="C114" s="28" t="s">
        <v>53</v>
      </c>
      <c r="D114" s="30" t="s">
        <v>54</v>
      </c>
      <c r="E114" s="46" t="s">
        <v>54</v>
      </c>
      <c r="F114" s="46" t="s">
        <v>54</v>
      </c>
      <c r="G114" s="46" t="s">
        <v>54</v>
      </c>
      <c r="H114" s="46" t="s">
        <v>54</v>
      </c>
      <c r="I114" s="70"/>
    </row>
    <row r="115" spans="2:9" s="36" customFormat="1" ht="59.4" customHeight="1" x14ac:dyDescent="0.25">
      <c r="B115" s="52">
        <v>45032</v>
      </c>
      <c r="C115" s="28" t="s">
        <v>57</v>
      </c>
      <c r="D115" s="30">
        <v>-21000</v>
      </c>
      <c r="E115" s="46">
        <v>-744346.45</v>
      </c>
      <c r="F115" s="46">
        <v>35.445069047619043</v>
      </c>
      <c r="G115" s="46">
        <v>34.549999999999997</v>
      </c>
      <c r="H115" s="46">
        <v>36.6</v>
      </c>
      <c r="I115" s="70" t="s">
        <v>56</v>
      </c>
    </row>
    <row r="116" spans="2:9" s="36" customFormat="1" ht="14.25" customHeight="1" x14ac:dyDescent="0.25">
      <c r="B116" s="52">
        <v>45033</v>
      </c>
      <c r="C116" s="28" t="s">
        <v>53</v>
      </c>
      <c r="D116" s="30" t="s">
        <v>54</v>
      </c>
      <c r="E116" s="46" t="s">
        <v>54</v>
      </c>
      <c r="F116" s="46" t="s">
        <v>54</v>
      </c>
      <c r="G116" s="46" t="s">
        <v>54</v>
      </c>
      <c r="H116" s="46" t="s">
        <v>54</v>
      </c>
      <c r="I116" s="70"/>
    </row>
    <row r="117" spans="2:9" s="36" customFormat="1" ht="61.5" customHeight="1" x14ac:dyDescent="0.25">
      <c r="B117" s="52">
        <v>45034</v>
      </c>
      <c r="C117" s="28" t="s">
        <v>55</v>
      </c>
      <c r="D117" s="30">
        <v>576</v>
      </c>
      <c r="E117" s="46">
        <v>21798</v>
      </c>
      <c r="F117" s="46">
        <v>37.84375</v>
      </c>
      <c r="G117" s="46">
        <v>37.549999999999997</v>
      </c>
      <c r="H117" s="46">
        <v>38</v>
      </c>
      <c r="I117" s="70" t="s">
        <v>56</v>
      </c>
    </row>
    <row r="118" spans="2:9" s="36" customFormat="1" ht="14.25" customHeight="1" x14ac:dyDescent="0.25">
      <c r="B118" s="52">
        <v>45035</v>
      </c>
      <c r="C118" s="28" t="s">
        <v>53</v>
      </c>
      <c r="D118" s="30" t="s">
        <v>54</v>
      </c>
      <c r="E118" s="46" t="s">
        <v>54</v>
      </c>
      <c r="F118" s="46" t="s">
        <v>54</v>
      </c>
      <c r="G118" s="46" t="s">
        <v>54</v>
      </c>
      <c r="H118" s="46" t="s">
        <v>54</v>
      </c>
      <c r="I118" s="70"/>
    </row>
    <row r="119" spans="2:9" s="36" customFormat="1" ht="59.4" customHeight="1" x14ac:dyDescent="0.25">
      <c r="B119" s="52">
        <v>45036</v>
      </c>
      <c r="C119" s="28" t="s">
        <v>55</v>
      </c>
      <c r="D119" s="30">
        <v>34000</v>
      </c>
      <c r="E119" s="46">
        <v>1271728.3700000001</v>
      </c>
      <c r="F119" s="46">
        <v>37.403775588235298</v>
      </c>
      <c r="G119" s="46">
        <v>36.1</v>
      </c>
      <c r="H119" s="46">
        <v>38.299999999999997</v>
      </c>
      <c r="I119" s="70" t="s">
        <v>56</v>
      </c>
    </row>
    <row r="120" spans="2:9" s="36" customFormat="1" ht="14.25" customHeight="1" x14ac:dyDescent="0.25">
      <c r="B120" s="52">
        <v>45037</v>
      </c>
      <c r="C120" s="28" t="s">
        <v>53</v>
      </c>
      <c r="D120" s="30" t="s">
        <v>54</v>
      </c>
      <c r="E120" s="46" t="s">
        <v>54</v>
      </c>
      <c r="F120" s="46" t="s">
        <v>54</v>
      </c>
      <c r="G120" s="46" t="s">
        <v>54</v>
      </c>
      <c r="H120" s="46" t="s">
        <v>54</v>
      </c>
      <c r="I120" s="70"/>
    </row>
    <row r="121" spans="2:9" s="36" customFormat="1" ht="14.25" customHeight="1" x14ac:dyDescent="0.25">
      <c r="B121" s="52">
        <v>45038</v>
      </c>
      <c r="C121" s="28" t="s">
        <v>53</v>
      </c>
      <c r="D121" s="30" t="s">
        <v>54</v>
      </c>
      <c r="E121" s="46" t="s">
        <v>54</v>
      </c>
      <c r="F121" s="46" t="s">
        <v>54</v>
      </c>
      <c r="G121" s="46" t="s">
        <v>54</v>
      </c>
      <c r="H121" s="46" t="s">
        <v>54</v>
      </c>
      <c r="I121" s="70"/>
    </row>
    <row r="122" spans="2:9" s="36" customFormat="1" ht="14.25" customHeight="1" x14ac:dyDescent="0.25">
      <c r="B122" s="52">
        <v>45039</v>
      </c>
      <c r="C122" s="28" t="s">
        <v>53</v>
      </c>
      <c r="D122" s="30" t="s">
        <v>54</v>
      </c>
      <c r="E122" s="46" t="s">
        <v>54</v>
      </c>
      <c r="F122" s="46" t="s">
        <v>54</v>
      </c>
      <c r="G122" s="46" t="s">
        <v>54</v>
      </c>
      <c r="H122" s="46" t="s">
        <v>54</v>
      </c>
      <c r="I122" s="70"/>
    </row>
    <row r="123" spans="2:9" s="36" customFormat="1" ht="58.5" customHeight="1" x14ac:dyDescent="0.25">
      <c r="B123" s="52">
        <v>45040</v>
      </c>
      <c r="C123" s="28" t="s">
        <v>55</v>
      </c>
      <c r="D123" s="30">
        <v>10000</v>
      </c>
      <c r="E123" s="46">
        <v>358654.85</v>
      </c>
      <c r="F123" s="46">
        <v>35.865485</v>
      </c>
      <c r="G123" s="46">
        <v>35.6</v>
      </c>
      <c r="H123" s="46">
        <v>36</v>
      </c>
      <c r="I123" s="70" t="s">
        <v>56</v>
      </c>
    </row>
    <row r="124" spans="2:9" s="36" customFormat="1" ht="14.25" customHeight="1" x14ac:dyDescent="0.25">
      <c r="B124" s="52">
        <v>45041</v>
      </c>
      <c r="C124" s="28" t="s">
        <v>53</v>
      </c>
      <c r="D124" s="30" t="s">
        <v>54</v>
      </c>
      <c r="E124" s="46" t="s">
        <v>54</v>
      </c>
      <c r="F124" s="46" t="s">
        <v>54</v>
      </c>
      <c r="G124" s="46" t="s">
        <v>54</v>
      </c>
      <c r="H124" s="46" t="s">
        <v>54</v>
      </c>
      <c r="I124" s="70"/>
    </row>
    <row r="125" spans="2:9" s="36" customFormat="1" ht="63.65" customHeight="1" x14ac:dyDescent="0.25">
      <c r="B125" s="52">
        <v>45042</v>
      </c>
      <c r="C125" s="28" t="s">
        <v>55</v>
      </c>
      <c r="D125" s="30">
        <v>27783</v>
      </c>
      <c r="E125" s="46">
        <v>1037832.13</v>
      </c>
      <c r="F125" s="46">
        <v>37.354933952416943</v>
      </c>
      <c r="G125" s="46">
        <v>36.96</v>
      </c>
      <c r="H125" s="46">
        <v>37.549999999999997</v>
      </c>
      <c r="I125" s="70" t="s">
        <v>56</v>
      </c>
    </row>
    <row r="126" spans="2:9" s="36" customFormat="1" ht="14.25" customHeight="1" x14ac:dyDescent="0.25">
      <c r="B126" s="52">
        <v>45043</v>
      </c>
      <c r="C126" s="28" t="s">
        <v>53</v>
      </c>
      <c r="D126" s="30" t="s">
        <v>54</v>
      </c>
      <c r="E126" s="46" t="s">
        <v>54</v>
      </c>
      <c r="F126" s="46" t="s">
        <v>54</v>
      </c>
      <c r="G126" s="46" t="s">
        <v>54</v>
      </c>
      <c r="H126" s="46" t="s">
        <v>54</v>
      </c>
      <c r="I126" s="70"/>
    </row>
    <row r="127" spans="2:9" s="36" customFormat="1" ht="14.25" customHeight="1" x14ac:dyDescent="0.25">
      <c r="B127" s="52">
        <v>45044</v>
      </c>
      <c r="C127" s="28" t="s">
        <v>53</v>
      </c>
      <c r="D127" s="30" t="s">
        <v>54</v>
      </c>
      <c r="E127" s="46" t="s">
        <v>54</v>
      </c>
      <c r="F127" s="46" t="s">
        <v>54</v>
      </c>
      <c r="G127" s="46" t="s">
        <v>54</v>
      </c>
      <c r="H127" s="46" t="s">
        <v>54</v>
      </c>
      <c r="I127" s="70"/>
    </row>
    <row r="128" spans="2:9" s="36" customFormat="1" ht="14.25" customHeight="1" x14ac:dyDescent="0.25">
      <c r="B128" s="52">
        <v>45045</v>
      </c>
      <c r="C128" s="28" t="s">
        <v>53</v>
      </c>
      <c r="D128" s="30" t="s">
        <v>54</v>
      </c>
      <c r="E128" s="46" t="s">
        <v>54</v>
      </c>
      <c r="F128" s="46" t="s">
        <v>54</v>
      </c>
      <c r="G128" s="46" t="s">
        <v>54</v>
      </c>
      <c r="H128" s="46" t="s">
        <v>54</v>
      </c>
      <c r="I128" s="70"/>
    </row>
    <row r="129" spans="2:9" s="36" customFormat="1" ht="14.25" customHeight="1" x14ac:dyDescent="0.25">
      <c r="B129" s="52">
        <v>45046</v>
      </c>
      <c r="C129" s="28" t="s">
        <v>53</v>
      </c>
      <c r="D129" s="30" t="s">
        <v>54</v>
      </c>
      <c r="E129" s="46" t="s">
        <v>54</v>
      </c>
      <c r="F129" s="46" t="s">
        <v>54</v>
      </c>
      <c r="G129" s="46" t="s">
        <v>54</v>
      </c>
      <c r="H129" s="46" t="s">
        <v>54</v>
      </c>
      <c r="I129" s="70"/>
    </row>
    <row r="130" spans="2:9" s="36" customFormat="1" ht="14.25" customHeight="1" x14ac:dyDescent="0.25">
      <c r="B130" s="52">
        <v>45047</v>
      </c>
      <c r="C130" s="28" t="s">
        <v>53</v>
      </c>
      <c r="D130" s="30" t="s">
        <v>54</v>
      </c>
      <c r="E130" s="46" t="s">
        <v>54</v>
      </c>
      <c r="F130" s="46" t="s">
        <v>54</v>
      </c>
      <c r="G130" s="46" t="s">
        <v>54</v>
      </c>
      <c r="H130" s="46" t="s">
        <v>54</v>
      </c>
      <c r="I130" s="70"/>
    </row>
    <row r="131" spans="2:9" s="36" customFormat="1" ht="14.25" customHeight="1" x14ac:dyDescent="0.25">
      <c r="B131" s="52">
        <v>45048</v>
      </c>
      <c r="C131" s="28" t="s">
        <v>53</v>
      </c>
      <c r="D131" s="30" t="s">
        <v>54</v>
      </c>
      <c r="E131" s="46" t="s">
        <v>54</v>
      </c>
      <c r="F131" s="46" t="s">
        <v>54</v>
      </c>
      <c r="G131" s="46" t="s">
        <v>54</v>
      </c>
      <c r="H131" s="46" t="s">
        <v>54</v>
      </c>
      <c r="I131" s="70"/>
    </row>
    <row r="132" spans="2:9" s="36" customFormat="1" ht="14.25" customHeight="1" x14ac:dyDescent="0.25">
      <c r="B132" s="52">
        <v>45049</v>
      </c>
      <c r="C132" s="28" t="s">
        <v>53</v>
      </c>
      <c r="D132" s="30" t="s">
        <v>54</v>
      </c>
      <c r="E132" s="46" t="s">
        <v>54</v>
      </c>
      <c r="F132" s="46" t="s">
        <v>54</v>
      </c>
      <c r="G132" s="46" t="s">
        <v>54</v>
      </c>
      <c r="H132" s="46" t="s">
        <v>54</v>
      </c>
      <c r="I132" s="70"/>
    </row>
    <row r="133" spans="2:9" s="36" customFormat="1" ht="14.25" customHeight="1" x14ac:dyDescent="0.25">
      <c r="B133" s="52">
        <v>45050</v>
      </c>
      <c r="C133" s="28" t="s">
        <v>53</v>
      </c>
      <c r="D133" s="30" t="s">
        <v>54</v>
      </c>
      <c r="E133" s="46" t="s">
        <v>54</v>
      </c>
      <c r="F133" s="46" t="s">
        <v>54</v>
      </c>
      <c r="G133" s="46" t="s">
        <v>54</v>
      </c>
      <c r="H133" s="46" t="s">
        <v>54</v>
      </c>
      <c r="I133" s="70"/>
    </row>
    <row r="134" spans="2:9" s="36" customFormat="1" ht="59.4" customHeight="1" x14ac:dyDescent="0.25">
      <c r="B134" s="52">
        <v>45051</v>
      </c>
      <c r="C134" s="28" t="s">
        <v>55</v>
      </c>
      <c r="D134" s="30">
        <v>5000</v>
      </c>
      <c r="E134" s="46">
        <v>172722.09</v>
      </c>
      <c r="F134" s="46">
        <v>34.544418</v>
      </c>
      <c r="G134" s="46">
        <v>34.54</v>
      </c>
      <c r="H134" s="46">
        <v>34.549999999999997</v>
      </c>
      <c r="I134" s="70" t="s">
        <v>56</v>
      </c>
    </row>
    <row r="135" spans="2:9" s="36" customFormat="1" ht="14.25" customHeight="1" x14ac:dyDescent="0.25">
      <c r="B135" s="52">
        <v>45052</v>
      </c>
      <c r="C135" s="28" t="s">
        <v>53</v>
      </c>
      <c r="D135" s="30" t="s">
        <v>54</v>
      </c>
      <c r="E135" s="46" t="s">
        <v>54</v>
      </c>
      <c r="F135" s="46" t="s">
        <v>54</v>
      </c>
      <c r="G135" s="46" t="s">
        <v>54</v>
      </c>
      <c r="H135" s="46" t="s">
        <v>54</v>
      </c>
      <c r="I135" s="70"/>
    </row>
    <row r="136" spans="2:9" s="36" customFormat="1" ht="14.25" customHeight="1" x14ac:dyDescent="0.25">
      <c r="B136" s="52">
        <v>45053</v>
      </c>
      <c r="C136" s="28" t="s">
        <v>53</v>
      </c>
      <c r="D136" s="30" t="s">
        <v>54</v>
      </c>
      <c r="E136" s="46" t="s">
        <v>54</v>
      </c>
      <c r="F136" s="46" t="s">
        <v>54</v>
      </c>
      <c r="G136" s="46" t="s">
        <v>54</v>
      </c>
      <c r="H136" s="46" t="s">
        <v>54</v>
      </c>
      <c r="I136" s="70"/>
    </row>
    <row r="137" spans="2:9" s="36" customFormat="1" ht="14.25" customHeight="1" x14ac:dyDescent="0.25">
      <c r="B137" s="52">
        <v>45054</v>
      </c>
      <c r="C137" s="28" t="s">
        <v>53</v>
      </c>
      <c r="D137" s="30" t="s">
        <v>54</v>
      </c>
      <c r="E137" s="46" t="s">
        <v>54</v>
      </c>
      <c r="F137" s="46" t="s">
        <v>54</v>
      </c>
      <c r="G137" s="46" t="s">
        <v>54</v>
      </c>
      <c r="H137" s="46" t="s">
        <v>54</v>
      </c>
      <c r="I137" s="70"/>
    </row>
    <row r="138" spans="2:9" s="36" customFormat="1" ht="61.5" customHeight="1" x14ac:dyDescent="0.25">
      <c r="B138" s="52">
        <v>45055</v>
      </c>
      <c r="C138" s="28" t="s">
        <v>55</v>
      </c>
      <c r="D138" s="30">
        <v>62178</v>
      </c>
      <c r="E138" s="46">
        <v>2157417.2000000002</v>
      </c>
      <c r="F138" s="46">
        <v>34.697436392293099</v>
      </c>
      <c r="G138" s="46">
        <v>33.5</v>
      </c>
      <c r="H138" s="46">
        <v>35.700000000000003</v>
      </c>
      <c r="I138" s="70" t="s">
        <v>56</v>
      </c>
    </row>
    <row r="139" spans="2:9" s="36" customFormat="1" ht="14.25" customHeight="1" x14ac:dyDescent="0.25">
      <c r="B139" s="52">
        <v>45056</v>
      </c>
      <c r="C139" s="28" t="s">
        <v>53</v>
      </c>
      <c r="D139" s="30" t="s">
        <v>54</v>
      </c>
      <c r="E139" s="46" t="s">
        <v>54</v>
      </c>
      <c r="F139" s="46" t="s">
        <v>54</v>
      </c>
      <c r="G139" s="46" t="s">
        <v>54</v>
      </c>
      <c r="H139" s="46" t="s">
        <v>54</v>
      </c>
      <c r="I139" s="70"/>
    </row>
    <row r="140" spans="2:9" s="36" customFormat="1" ht="14.25" customHeight="1" x14ac:dyDescent="0.25">
      <c r="B140" s="52">
        <v>45057</v>
      </c>
      <c r="C140" s="28" t="s">
        <v>53</v>
      </c>
      <c r="D140" s="30" t="s">
        <v>54</v>
      </c>
      <c r="E140" s="46" t="s">
        <v>54</v>
      </c>
      <c r="F140" s="46" t="s">
        <v>54</v>
      </c>
      <c r="G140" s="46" t="s">
        <v>54</v>
      </c>
      <c r="H140" s="46" t="s">
        <v>54</v>
      </c>
      <c r="I140" s="70"/>
    </row>
    <row r="141" spans="2:9" s="36" customFormat="1" ht="57.9" customHeight="1" x14ac:dyDescent="0.25">
      <c r="B141" s="52">
        <v>45058</v>
      </c>
      <c r="C141" s="28" t="s">
        <v>55</v>
      </c>
      <c r="D141" s="30">
        <v>33162</v>
      </c>
      <c r="E141" s="46">
        <v>1005678.17</v>
      </c>
      <c r="F141" s="46">
        <v>30.326221880465596</v>
      </c>
      <c r="G141" s="46">
        <v>29.05</v>
      </c>
      <c r="H141" s="46">
        <v>31.7</v>
      </c>
      <c r="I141" s="70" t="s">
        <v>56</v>
      </c>
    </row>
    <row r="142" spans="2:9" s="36" customFormat="1" ht="14.25" customHeight="1" x14ac:dyDescent="0.25">
      <c r="B142" s="52">
        <v>45059</v>
      </c>
      <c r="C142" s="28" t="s">
        <v>53</v>
      </c>
      <c r="D142" s="30" t="s">
        <v>54</v>
      </c>
      <c r="E142" s="46" t="s">
        <v>54</v>
      </c>
      <c r="F142" s="46" t="s">
        <v>54</v>
      </c>
      <c r="G142" s="46" t="s">
        <v>54</v>
      </c>
      <c r="H142" s="46" t="s">
        <v>54</v>
      </c>
      <c r="I142" s="70"/>
    </row>
    <row r="143" spans="2:9" s="36" customFormat="1" ht="14.25" customHeight="1" x14ac:dyDescent="0.25">
      <c r="B143" s="52">
        <v>45060</v>
      </c>
      <c r="C143" s="28" t="s">
        <v>53</v>
      </c>
      <c r="D143" s="30" t="s">
        <v>54</v>
      </c>
      <c r="E143" s="46" t="s">
        <v>54</v>
      </c>
      <c r="F143" s="46" t="s">
        <v>54</v>
      </c>
      <c r="G143" s="46" t="s">
        <v>54</v>
      </c>
      <c r="H143" s="46" t="s">
        <v>54</v>
      </c>
      <c r="I143" s="70"/>
    </row>
    <row r="144" spans="2:9" s="36" customFormat="1" ht="14.25" customHeight="1" x14ac:dyDescent="0.25">
      <c r="B144" s="52">
        <v>45061</v>
      </c>
      <c r="C144" s="28" t="s">
        <v>53</v>
      </c>
      <c r="D144" s="30" t="s">
        <v>54</v>
      </c>
      <c r="E144" s="46" t="s">
        <v>54</v>
      </c>
      <c r="F144" s="46" t="s">
        <v>54</v>
      </c>
      <c r="G144" s="46" t="s">
        <v>54</v>
      </c>
      <c r="H144" s="46" t="s">
        <v>54</v>
      </c>
      <c r="I144" s="70"/>
    </row>
    <row r="145" spans="2:9" s="36" customFormat="1" ht="14.25" customHeight="1" x14ac:dyDescent="0.25">
      <c r="B145" s="52">
        <v>45062</v>
      </c>
      <c r="C145" s="28" t="s">
        <v>53</v>
      </c>
      <c r="D145" s="30" t="s">
        <v>54</v>
      </c>
      <c r="E145" s="46" t="s">
        <v>54</v>
      </c>
      <c r="F145" s="46" t="s">
        <v>54</v>
      </c>
      <c r="G145" s="46" t="s">
        <v>54</v>
      </c>
      <c r="H145" s="46" t="s">
        <v>54</v>
      </c>
      <c r="I145" s="70"/>
    </row>
    <row r="146" spans="2:9" s="36" customFormat="1" ht="14.25" customHeight="1" x14ac:dyDescent="0.25">
      <c r="B146" s="52">
        <v>45063</v>
      </c>
      <c r="C146" s="28" t="s">
        <v>53</v>
      </c>
      <c r="D146" s="30" t="s">
        <v>54</v>
      </c>
      <c r="E146" s="46" t="s">
        <v>54</v>
      </c>
      <c r="F146" s="46" t="s">
        <v>54</v>
      </c>
      <c r="G146" s="46" t="s">
        <v>54</v>
      </c>
      <c r="H146" s="46" t="s">
        <v>54</v>
      </c>
      <c r="I146" s="70"/>
    </row>
    <row r="147" spans="2:9" s="36" customFormat="1" ht="14.25" customHeight="1" x14ac:dyDescent="0.25">
      <c r="B147" s="52">
        <v>45064</v>
      </c>
      <c r="C147" s="28" t="s">
        <v>53</v>
      </c>
      <c r="D147" s="30" t="s">
        <v>54</v>
      </c>
      <c r="E147" s="46" t="s">
        <v>54</v>
      </c>
      <c r="F147" s="46" t="s">
        <v>54</v>
      </c>
      <c r="G147" s="46" t="s">
        <v>54</v>
      </c>
      <c r="H147" s="46" t="s">
        <v>54</v>
      </c>
      <c r="I147" s="70"/>
    </row>
    <row r="148" spans="2:9" s="36" customFormat="1" ht="14.25" customHeight="1" x14ac:dyDescent="0.25">
      <c r="B148" s="52">
        <v>45065</v>
      </c>
      <c r="C148" s="28" t="s">
        <v>53</v>
      </c>
      <c r="D148" s="30" t="s">
        <v>54</v>
      </c>
      <c r="E148" s="46" t="s">
        <v>54</v>
      </c>
      <c r="F148" s="46" t="s">
        <v>54</v>
      </c>
      <c r="G148" s="46" t="s">
        <v>54</v>
      </c>
      <c r="H148" s="46" t="s">
        <v>54</v>
      </c>
      <c r="I148" s="70"/>
    </row>
    <row r="149" spans="2:9" s="36" customFormat="1" ht="14.25" customHeight="1" x14ac:dyDescent="0.25">
      <c r="B149" s="52">
        <v>45066</v>
      </c>
      <c r="C149" s="28" t="s">
        <v>53</v>
      </c>
      <c r="D149" s="30" t="s">
        <v>54</v>
      </c>
      <c r="E149" s="46" t="s">
        <v>54</v>
      </c>
      <c r="F149" s="46" t="s">
        <v>54</v>
      </c>
      <c r="G149" s="46" t="s">
        <v>54</v>
      </c>
      <c r="H149" s="46" t="s">
        <v>54</v>
      </c>
      <c r="I149" s="70"/>
    </row>
    <row r="150" spans="2:9" s="36" customFormat="1" ht="14.25" customHeight="1" x14ac:dyDescent="0.25">
      <c r="B150" s="52">
        <v>45067</v>
      </c>
      <c r="C150" s="28" t="s">
        <v>53</v>
      </c>
      <c r="D150" s="30" t="s">
        <v>54</v>
      </c>
      <c r="E150" s="46" t="s">
        <v>54</v>
      </c>
      <c r="F150" s="46" t="s">
        <v>54</v>
      </c>
      <c r="G150" s="46" t="s">
        <v>54</v>
      </c>
      <c r="H150" s="46" t="s">
        <v>54</v>
      </c>
      <c r="I150" s="70"/>
    </row>
    <row r="151" spans="2:9" s="36" customFormat="1" ht="58.5" customHeight="1" x14ac:dyDescent="0.25">
      <c r="B151" s="52">
        <v>45068</v>
      </c>
      <c r="C151" s="28" t="s">
        <v>55</v>
      </c>
      <c r="D151" s="30">
        <v>51000</v>
      </c>
      <c r="E151" s="46">
        <v>1498566.56</v>
      </c>
      <c r="F151" s="46">
        <v>29.383658039215689</v>
      </c>
      <c r="G151" s="46">
        <v>28.25</v>
      </c>
      <c r="H151" s="46">
        <v>30.25</v>
      </c>
      <c r="I151" s="70" t="s">
        <v>56</v>
      </c>
    </row>
    <row r="152" spans="2:9" s="36" customFormat="1" ht="14.25" customHeight="1" x14ac:dyDescent="0.25">
      <c r="B152" s="52">
        <v>45069</v>
      </c>
      <c r="C152" s="28" t="s">
        <v>53</v>
      </c>
      <c r="D152" s="30" t="s">
        <v>54</v>
      </c>
      <c r="E152" s="46" t="s">
        <v>54</v>
      </c>
      <c r="F152" s="46" t="s">
        <v>54</v>
      </c>
      <c r="G152" s="46" t="s">
        <v>54</v>
      </c>
      <c r="H152" s="46" t="s">
        <v>54</v>
      </c>
      <c r="I152" s="70"/>
    </row>
    <row r="153" spans="2:9" s="36" customFormat="1" ht="60.65" customHeight="1" x14ac:dyDescent="0.25">
      <c r="B153" s="52">
        <v>45070</v>
      </c>
      <c r="C153" s="28" t="s">
        <v>55</v>
      </c>
      <c r="D153" s="30">
        <v>29762</v>
      </c>
      <c r="E153" s="46">
        <v>809350.25000000023</v>
      </c>
      <c r="F153" s="46">
        <v>27.194081378939597</v>
      </c>
      <c r="G153" s="46">
        <v>26</v>
      </c>
      <c r="H153" s="46">
        <v>27.4</v>
      </c>
      <c r="I153" s="70" t="s">
        <v>56</v>
      </c>
    </row>
    <row r="154" spans="2:9" s="36" customFormat="1" ht="14.25" customHeight="1" x14ac:dyDescent="0.25">
      <c r="B154" s="52">
        <v>45071</v>
      </c>
      <c r="C154" s="28" t="s">
        <v>53</v>
      </c>
      <c r="D154" s="30" t="s">
        <v>54</v>
      </c>
      <c r="E154" s="46" t="s">
        <v>54</v>
      </c>
      <c r="F154" s="46" t="s">
        <v>54</v>
      </c>
      <c r="G154" s="46" t="s">
        <v>54</v>
      </c>
      <c r="H154" s="46" t="s">
        <v>54</v>
      </c>
      <c r="I154" s="70"/>
    </row>
    <row r="155" spans="2:9" s="36" customFormat="1" ht="14.25" customHeight="1" x14ac:dyDescent="0.25">
      <c r="B155" s="52">
        <v>45072</v>
      </c>
      <c r="C155" s="28" t="s">
        <v>53</v>
      </c>
      <c r="D155" s="30" t="s">
        <v>54</v>
      </c>
      <c r="E155" s="46" t="s">
        <v>54</v>
      </c>
      <c r="F155" s="46" t="s">
        <v>54</v>
      </c>
      <c r="G155" s="46" t="s">
        <v>54</v>
      </c>
      <c r="H155" s="46" t="s">
        <v>54</v>
      </c>
      <c r="I155" s="70"/>
    </row>
    <row r="156" spans="2:9" s="36" customFormat="1" ht="63.9" customHeight="1" x14ac:dyDescent="0.25">
      <c r="B156" s="52">
        <v>45073</v>
      </c>
      <c r="C156" s="28" t="s">
        <v>57</v>
      </c>
      <c r="D156" s="30">
        <v>-35463</v>
      </c>
      <c r="E156" s="46">
        <v>-925793.6</v>
      </c>
      <c r="F156" s="46">
        <v>26.105901925950992</v>
      </c>
      <c r="G156" s="46">
        <v>24</v>
      </c>
      <c r="H156" s="46">
        <v>28</v>
      </c>
      <c r="I156" s="70" t="s">
        <v>56</v>
      </c>
    </row>
    <row r="157" spans="2:9" s="36" customFormat="1" ht="14.25" customHeight="1" x14ac:dyDescent="0.25">
      <c r="B157" s="52">
        <v>45074</v>
      </c>
      <c r="C157" s="28" t="s">
        <v>53</v>
      </c>
      <c r="D157" s="30" t="s">
        <v>54</v>
      </c>
      <c r="E157" s="46" t="s">
        <v>54</v>
      </c>
      <c r="F157" s="46" t="s">
        <v>54</v>
      </c>
      <c r="G157" s="46" t="s">
        <v>54</v>
      </c>
      <c r="H157" s="46" t="s">
        <v>54</v>
      </c>
      <c r="I157" s="70"/>
    </row>
    <row r="158" spans="2:9" s="36" customFormat="1" ht="62.4" customHeight="1" x14ac:dyDescent="0.25">
      <c r="B158" s="52">
        <v>45075</v>
      </c>
      <c r="C158" s="28" t="s">
        <v>55</v>
      </c>
      <c r="D158" s="30">
        <v>25000</v>
      </c>
      <c r="E158" s="46">
        <v>736664.87999999989</v>
      </c>
      <c r="F158" s="46">
        <v>29.466595199999997</v>
      </c>
      <c r="G158" s="46">
        <v>29.08</v>
      </c>
      <c r="H158" s="46">
        <v>29.7</v>
      </c>
      <c r="I158" s="70" t="s">
        <v>56</v>
      </c>
    </row>
    <row r="159" spans="2:9" s="36" customFormat="1" ht="14.25" customHeight="1" x14ac:dyDescent="0.25">
      <c r="B159" s="52">
        <v>45076</v>
      </c>
      <c r="C159" s="28" t="s">
        <v>53</v>
      </c>
      <c r="D159" s="30" t="s">
        <v>54</v>
      </c>
      <c r="E159" s="46" t="s">
        <v>54</v>
      </c>
      <c r="F159" s="46" t="s">
        <v>54</v>
      </c>
      <c r="G159" s="46" t="s">
        <v>54</v>
      </c>
      <c r="H159" s="46" t="s">
        <v>54</v>
      </c>
      <c r="I159" s="70"/>
    </row>
    <row r="160" spans="2:9" s="36" customFormat="1" ht="14.25" customHeight="1" x14ac:dyDescent="0.25">
      <c r="B160" s="52">
        <v>45077</v>
      </c>
      <c r="C160" s="28" t="s">
        <v>53</v>
      </c>
      <c r="D160" s="30" t="s">
        <v>54</v>
      </c>
      <c r="E160" s="46" t="s">
        <v>54</v>
      </c>
      <c r="F160" s="46" t="s">
        <v>54</v>
      </c>
      <c r="G160" s="46" t="s">
        <v>54</v>
      </c>
      <c r="H160" s="46" t="s">
        <v>54</v>
      </c>
      <c r="I160" s="70"/>
    </row>
    <row r="161" spans="2:9" s="36" customFormat="1" ht="14.25" customHeight="1" x14ac:dyDescent="0.25">
      <c r="B161" s="52">
        <v>45078</v>
      </c>
      <c r="C161" s="28" t="s">
        <v>53</v>
      </c>
      <c r="D161" s="30" t="s">
        <v>54</v>
      </c>
      <c r="E161" s="46" t="s">
        <v>54</v>
      </c>
      <c r="F161" s="46" t="s">
        <v>54</v>
      </c>
      <c r="G161" s="46" t="s">
        <v>54</v>
      </c>
      <c r="H161" s="46" t="s">
        <v>54</v>
      </c>
      <c r="I161" s="70"/>
    </row>
    <row r="162" spans="2:9" s="36" customFormat="1" ht="14.25" customHeight="1" x14ac:dyDescent="0.25">
      <c r="B162" s="52">
        <v>45079</v>
      </c>
      <c r="C162" s="28" t="s">
        <v>53</v>
      </c>
      <c r="D162" s="30" t="s">
        <v>54</v>
      </c>
      <c r="E162" s="46" t="s">
        <v>54</v>
      </c>
      <c r="F162" s="46" t="s">
        <v>54</v>
      </c>
      <c r="G162" s="46" t="s">
        <v>54</v>
      </c>
      <c r="H162" s="46" t="s">
        <v>54</v>
      </c>
      <c r="I162" s="70"/>
    </row>
    <row r="163" spans="2:9" s="36" customFormat="1" ht="14.25" customHeight="1" x14ac:dyDescent="0.25">
      <c r="B163" s="52">
        <v>45080</v>
      </c>
      <c r="C163" s="28" t="s">
        <v>53</v>
      </c>
      <c r="D163" s="30" t="s">
        <v>54</v>
      </c>
      <c r="E163" s="46" t="s">
        <v>54</v>
      </c>
      <c r="F163" s="46" t="s">
        <v>54</v>
      </c>
      <c r="G163" s="46" t="s">
        <v>54</v>
      </c>
      <c r="H163" s="46" t="s">
        <v>54</v>
      </c>
      <c r="I163" s="70"/>
    </row>
    <row r="164" spans="2:9" s="36" customFormat="1" ht="14.25" customHeight="1" x14ac:dyDescent="0.25">
      <c r="B164" s="52">
        <v>45081</v>
      </c>
      <c r="C164" s="28" t="s">
        <v>53</v>
      </c>
      <c r="D164" s="30" t="s">
        <v>54</v>
      </c>
      <c r="E164" s="46" t="s">
        <v>54</v>
      </c>
      <c r="F164" s="46" t="s">
        <v>54</v>
      </c>
      <c r="G164" s="46" t="s">
        <v>54</v>
      </c>
      <c r="H164" s="46" t="s">
        <v>54</v>
      </c>
      <c r="I164" s="70"/>
    </row>
    <row r="165" spans="2:9" s="36" customFormat="1" ht="14.25" customHeight="1" x14ac:dyDescent="0.25">
      <c r="B165" s="52">
        <v>45082</v>
      </c>
      <c r="C165" s="28" t="s">
        <v>53</v>
      </c>
      <c r="D165" s="30" t="s">
        <v>54</v>
      </c>
      <c r="E165" s="46" t="s">
        <v>54</v>
      </c>
      <c r="F165" s="46" t="s">
        <v>54</v>
      </c>
      <c r="G165" s="46" t="s">
        <v>54</v>
      </c>
      <c r="H165" s="46" t="s">
        <v>54</v>
      </c>
      <c r="I165" s="70"/>
    </row>
    <row r="166" spans="2:9" s="36" customFormat="1" ht="14.25" customHeight="1" x14ac:dyDescent="0.25">
      <c r="B166" s="52">
        <v>45083</v>
      </c>
      <c r="C166" s="28" t="s">
        <v>53</v>
      </c>
      <c r="D166" s="30" t="s">
        <v>54</v>
      </c>
      <c r="E166" s="46" t="s">
        <v>54</v>
      </c>
      <c r="F166" s="46" t="s">
        <v>54</v>
      </c>
      <c r="G166" s="46" t="s">
        <v>54</v>
      </c>
      <c r="H166" s="46" t="s">
        <v>54</v>
      </c>
      <c r="I166" s="70"/>
    </row>
    <row r="167" spans="2:9" s="36" customFormat="1" ht="14.25" customHeight="1" x14ac:dyDescent="0.25">
      <c r="B167" s="52">
        <v>45084</v>
      </c>
      <c r="C167" s="28" t="s">
        <v>53</v>
      </c>
      <c r="D167" s="30" t="s">
        <v>54</v>
      </c>
      <c r="E167" s="46" t="s">
        <v>54</v>
      </c>
      <c r="F167" s="46" t="s">
        <v>54</v>
      </c>
      <c r="G167" s="46" t="s">
        <v>54</v>
      </c>
      <c r="H167" s="46" t="s">
        <v>54</v>
      </c>
      <c r="I167" s="70"/>
    </row>
    <row r="168" spans="2:9" s="36" customFormat="1" ht="14.25" customHeight="1" x14ac:dyDescent="0.25">
      <c r="B168" s="52">
        <v>45085</v>
      </c>
      <c r="C168" s="28" t="s">
        <v>53</v>
      </c>
      <c r="D168" s="30" t="s">
        <v>54</v>
      </c>
      <c r="E168" s="46" t="s">
        <v>54</v>
      </c>
      <c r="F168" s="46" t="s">
        <v>54</v>
      </c>
      <c r="G168" s="46" t="s">
        <v>54</v>
      </c>
      <c r="H168" s="46" t="s">
        <v>54</v>
      </c>
      <c r="I168" s="70"/>
    </row>
    <row r="169" spans="2:9" s="36" customFormat="1" ht="14.25" customHeight="1" x14ac:dyDescent="0.25">
      <c r="B169" s="52">
        <v>45086</v>
      </c>
      <c r="C169" s="28" t="s">
        <v>53</v>
      </c>
      <c r="D169" s="30" t="s">
        <v>54</v>
      </c>
      <c r="E169" s="46" t="s">
        <v>54</v>
      </c>
      <c r="F169" s="46" t="s">
        <v>54</v>
      </c>
      <c r="G169" s="46" t="s">
        <v>54</v>
      </c>
      <c r="H169" s="46" t="s">
        <v>54</v>
      </c>
      <c r="I169" s="70"/>
    </row>
    <row r="170" spans="2:9" s="36" customFormat="1" ht="14.25" customHeight="1" x14ac:dyDescent="0.25">
      <c r="B170" s="52">
        <v>45087</v>
      </c>
      <c r="C170" s="28" t="s">
        <v>53</v>
      </c>
      <c r="D170" s="30" t="s">
        <v>54</v>
      </c>
      <c r="E170" s="46" t="s">
        <v>54</v>
      </c>
      <c r="F170" s="46" t="s">
        <v>54</v>
      </c>
      <c r="G170" s="46" t="s">
        <v>54</v>
      </c>
      <c r="H170" s="46" t="s">
        <v>54</v>
      </c>
      <c r="I170" s="70"/>
    </row>
    <row r="171" spans="2:9" s="36" customFormat="1" ht="14.25" customHeight="1" x14ac:dyDescent="0.25">
      <c r="B171" s="52">
        <v>45088</v>
      </c>
      <c r="C171" s="28" t="s">
        <v>53</v>
      </c>
      <c r="D171" s="30" t="s">
        <v>54</v>
      </c>
      <c r="E171" s="46" t="s">
        <v>54</v>
      </c>
      <c r="F171" s="46" t="s">
        <v>54</v>
      </c>
      <c r="G171" s="46" t="s">
        <v>54</v>
      </c>
      <c r="H171" s="46" t="s">
        <v>54</v>
      </c>
      <c r="I171" s="70"/>
    </row>
    <row r="172" spans="2:9" s="36" customFormat="1" ht="58.5" customHeight="1" x14ac:dyDescent="0.25">
      <c r="B172" s="52">
        <v>45089</v>
      </c>
      <c r="C172" s="28" t="s">
        <v>55</v>
      </c>
      <c r="D172" s="30">
        <v>59274</v>
      </c>
      <c r="E172" s="46">
        <v>1776321.1600000001</v>
      </c>
      <c r="F172" s="46">
        <v>29.967965043695383</v>
      </c>
      <c r="G172" s="46">
        <v>29.26</v>
      </c>
      <c r="H172" s="46">
        <v>30.9</v>
      </c>
      <c r="I172" s="70" t="s">
        <v>56</v>
      </c>
    </row>
    <row r="173" spans="2:9" s="36" customFormat="1" ht="14.25" customHeight="1" x14ac:dyDescent="0.25">
      <c r="B173" s="52">
        <v>45090</v>
      </c>
      <c r="C173" s="28" t="s">
        <v>53</v>
      </c>
      <c r="D173" s="30" t="s">
        <v>54</v>
      </c>
      <c r="E173" s="46" t="s">
        <v>54</v>
      </c>
      <c r="F173" s="46" t="s">
        <v>54</v>
      </c>
      <c r="G173" s="46" t="s">
        <v>54</v>
      </c>
      <c r="H173" s="46" t="s">
        <v>54</v>
      </c>
      <c r="I173" s="70"/>
    </row>
    <row r="174" spans="2:9" s="36" customFormat="1" ht="59.15" customHeight="1" x14ac:dyDescent="0.25">
      <c r="B174" s="52">
        <v>45091</v>
      </c>
      <c r="C174" s="28" t="s">
        <v>55</v>
      </c>
      <c r="D174" s="30">
        <v>79873</v>
      </c>
      <c r="E174" s="46">
        <v>2922433.9099999997</v>
      </c>
      <c r="F174" s="46">
        <v>36.588508131659005</v>
      </c>
      <c r="G174" s="46">
        <v>34.1</v>
      </c>
      <c r="H174" s="46">
        <v>41.5</v>
      </c>
      <c r="I174" s="70" t="s">
        <v>56</v>
      </c>
    </row>
    <row r="175" spans="2:9" s="36" customFormat="1" ht="56.15" customHeight="1" x14ac:dyDescent="0.25">
      <c r="B175" s="52">
        <v>45092</v>
      </c>
      <c r="C175" s="28" t="s">
        <v>55</v>
      </c>
      <c r="D175" s="30">
        <v>27883</v>
      </c>
      <c r="E175" s="46">
        <v>1154723.6000000001</v>
      </c>
      <c r="F175" s="46">
        <v>41.413176487465485</v>
      </c>
      <c r="G175" s="46">
        <v>40.35</v>
      </c>
      <c r="H175" s="46">
        <v>42.25</v>
      </c>
      <c r="I175" s="70" t="s">
        <v>56</v>
      </c>
    </row>
    <row r="176" spans="2:9" s="36" customFormat="1" ht="59.4" customHeight="1" x14ac:dyDescent="0.25">
      <c r="B176" s="52">
        <v>45093</v>
      </c>
      <c r="C176" s="28" t="s">
        <v>55</v>
      </c>
      <c r="D176" s="30">
        <v>39056</v>
      </c>
      <c r="E176" s="46">
        <v>1434203.77</v>
      </c>
      <c r="F176" s="46">
        <v>36.721727007374028</v>
      </c>
      <c r="G176" s="46">
        <v>34.65</v>
      </c>
      <c r="H176" s="46">
        <v>37.35</v>
      </c>
      <c r="I176" s="70" t="s">
        <v>56</v>
      </c>
    </row>
    <row r="177" spans="2:9" s="36" customFormat="1" ht="14.25" customHeight="1" x14ac:dyDescent="0.25">
      <c r="B177" s="52">
        <v>45094</v>
      </c>
      <c r="C177" s="28" t="s">
        <v>53</v>
      </c>
      <c r="D177" s="30" t="s">
        <v>54</v>
      </c>
      <c r="E177" s="46" t="s">
        <v>54</v>
      </c>
      <c r="F177" s="46" t="s">
        <v>54</v>
      </c>
      <c r="G177" s="46" t="s">
        <v>54</v>
      </c>
      <c r="H177" s="46" t="s">
        <v>54</v>
      </c>
      <c r="I177" s="70"/>
    </row>
    <row r="178" spans="2:9" s="36" customFormat="1" ht="59.4" customHeight="1" x14ac:dyDescent="0.25">
      <c r="B178" s="52">
        <v>45095</v>
      </c>
      <c r="C178" s="28" t="s">
        <v>57</v>
      </c>
      <c r="D178" s="30">
        <v>-22508</v>
      </c>
      <c r="E178" s="46">
        <v>-702554</v>
      </c>
      <c r="F178" s="46">
        <v>31.213524080326994</v>
      </c>
      <c r="G178" s="46">
        <v>31</v>
      </c>
      <c r="H178" s="46">
        <v>32.200000000000003</v>
      </c>
      <c r="I178" s="70" t="s">
        <v>56</v>
      </c>
    </row>
    <row r="179" spans="2:9" s="36" customFormat="1" ht="14.25" customHeight="1" x14ac:dyDescent="0.25">
      <c r="B179" s="52">
        <v>45096</v>
      </c>
      <c r="C179" s="28" t="s">
        <v>53</v>
      </c>
      <c r="D179" s="30" t="s">
        <v>54</v>
      </c>
      <c r="E179" s="46" t="s">
        <v>54</v>
      </c>
      <c r="F179" s="46" t="s">
        <v>54</v>
      </c>
      <c r="G179" s="46" t="s">
        <v>54</v>
      </c>
      <c r="H179" s="46" t="s">
        <v>54</v>
      </c>
      <c r="I179" s="70"/>
    </row>
    <row r="180" spans="2:9" s="36" customFormat="1" ht="59.4" customHeight="1" x14ac:dyDescent="0.25">
      <c r="B180" s="52">
        <v>45097</v>
      </c>
      <c r="C180" s="28" t="s">
        <v>55</v>
      </c>
      <c r="D180" s="30">
        <v>40000</v>
      </c>
      <c r="E180" s="46">
        <v>1633979.9000000004</v>
      </c>
      <c r="F180" s="46">
        <v>40.849497500000012</v>
      </c>
      <c r="G180" s="46">
        <v>39.35</v>
      </c>
      <c r="H180" s="46">
        <v>41.25</v>
      </c>
      <c r="I180" s="70" t="s">
        <v>56</v>
      </c>
    </row>
    <row r="181" spans="2:9" s="36" customFormat="1" ht="60.9" customHeight="1" x14ac:dyDescent="0.25">
      <c r="B181" s="52">
        <v>45098</v>
      </c>
      <c r="C181" s="28" t="s">
        <v>55</v>
      </c>
      <c r="D181" s="30">
        <v>25000</v>
      </c>
      <c r="E181" s="46">
        <v>977771.93</v>
      </c>
      <c r="F181" s="46">
        <v>39.110877200000004</v>
      </c>
      <c r="G181" s="46">
        <v>39</v>
      </c>
      <c r="H181" s="46">
        <v>39.15</v>
      </c>
      <c r="I181" s="70" t="s">
        <v>56</v>
      </c>
    </row>
    <row r="182" spans="2:9" s="36" customFormat="1" ht="59.15" customHeight="1" x14ac:dyDescent="0.25">
      <c r="B182" s="52">
        <v>45099</v>
      </c>
      <c r="C182" s="28" t="s">
        <v>55</v>
      </c>
      <c r="D182" s="30">
        <v>32180</v>
      </c>
      <c r="E182" s="46">
        <v>1179683.8399999999</v>
      </c>
      <c r="F182" s="46">
        <v>36.65891361093847</v>
      </c>
      <c r="G182" s="46">
        <v>35.69</v>
      </c>
      <c r="H182" s="46">
        <v>36.950000000000003</v>
      </c>
      <c r="I182" s="70" t="s">
        <v>56</v>
      </c>
    </row>
    <row r="183" spans="2:9" s="36" customFormat="1" ht="14.25" customHeight="1" x14ac:dyDescent="0.25">
      <c r="B183" s="52">
        <v>45100</v>
      </c>
      <c r="C183" s="28" t="s">
        <v>53</v>
      </c>
      <c r="D183" s="30" t="s">
        <v>54</v>
      </c>
      <c r="E183" s="46" t="s">
        <v>54</v>
      </c>
      <c r="F183" s="46" t="s">
        <v>54</v>
      </c>
      <c r="G183" s="46" t="s">
        <v>54</v>
      </c>
      <c r="H183" s="46" t="s">
        <v>54</v>
      </c>
      <c r="I183" s="70"/>
    </row>
    <row r="184" spans="2:9" s="36" customFormat="1" ht="14.25" customHeight="1" x14ac:dyDescent="0.25">
      <c r="B184" s="52">
        <v>45101</v>
      </c>
      <c r="C184" s="28" t="s">
        <v>53</v>
      </c>
      <c r="D184" s="46" t="s">
        <v>54</v>
      </c>
      <c r="E184" s="46" t="s">
        <v>54</v>
      </c>
      <c r="F184" s="46" t="s">
        <v>54</v>
      </c>
      <c r="G184" s="46" t="s">
        <v>54</v>
      </c>
      <c r="H184" s="46" t="s">
        <v>54</v>
      </c>
      <c r="I184" s="70"/>
    </row>
    <row r="185" spans="2:9" s="36" customFormat="1" ht="56.4" customHeight="1" x14ac:dyDescent="0.25">
      <c r="B185" s="52">
        <v>45102</v>
      </c>
      <c r="C185" s="28" t="s">
        <v>57</v>
      </c>
      <c r="D185" s="30">
        <v>-32118</v>
      </c>
      <c r="E185" s="46">
        <v>-962983.2</v>
      </c>
      <c r="F185" s="46">
        <v>29.982659999999999</v>
      </c>
      <c r="G185" s="46">
        <v>28.5</v>
      </c>
      <c r="H185" s="46">
        <v>32.799999999999997</v>
      </c>
      <c r="I185" s="70" t="s">
        <v>56</v>
      </c>
    </row>
    <row r="186" spans="2:9" s="36" customFormat="1" ht="14.25" customHeight="1" x14ac:dyDescent="0.25">
      <c r="B186" s="52">
        <v>45103</v>
      </c>
      <c r="C186" s="28" t="s">
        <v>53</v>
      </c>
      <c r="D186" s="46" t="s">
        <v>54</v>
      </c>
      <c r="E186" s="46" t="s">
        <v>54</v>
      </c>
      <c r="F186" s="46" t="s">
        <v>54</v>
      </c>
      <c r="G186" s="46" t="s">
        <v>54</v>
      </c>
      <c r="H186" s="46" t="s">
        <v>54</v>
      </c>
      <c r="I186" s="70"/>
    </row>
    <row r="187" spans="2:9" s="36" customFormat="1" ht="14.25" customHeight="1" x14ac:dyDescent="0.25">
      <c r="B187" s="52">
        <v>45104</v>
      </c>
      <c r="C187" s="28" t="s">
        <v>53</v>
      </c>
      <c r="D187" s="46" t="s">
        <v>54</v>
      </c>
      <c r="E187" s="46" t="s">
        <v>54</v>
      </c>
      <c r="F187" s="46" t="s">
        <v>54</v>
      </c>
      <c r="G187" s="46" t="s">
        <v>54</v>
      </c>
      <c r="H187" s="46" t="s">
        <v>54</v>
      </c>
      <c r="I187" s="70"/>
    </row>
    <row r="188" spans="2:9" s="36" customFormat="1" ht="14.25" customHeight="1" x14ac:dyDescent="0.25">
      <c r="B188" s="52">
        <v>45105</v>
      </c>
      <c r="C188" s="28" t="s">
        <v>53</v>
      </c>
      <c r="D188" s="46" t="s">
        <v>54</v>
      </c>
      <c r="E188" s="46" t="s">
        <v>54</v>
      </c>
      <c r="F188" s="46" t="s">
        <v>54</v>
      </c>
      <c r="G188" s="46" t="s">
        <v>54</v>
      </c>
      <c r="H188" s="46" t="s">
        <v>54</v>
      </c>
      <c r="I188" s="70"/>
    </row>
    <row r="189" spans="2:9" s="36" customFormat="1" ht="57" customHeight="1" x14ac:dyDescent="0.25">
      <c r="B189" s="52">
        <v>45106</v>
      </c>
      <c r="C189" s="28" t="s">
        <v>55</v>
      </c>
      <c r="D189" s="30">
        <v>20037</v>
      </c>
      <c r="E189" s="46">
        <v>650369.85000000009</v>
      </c>
      <c r="F189" s="46">
        <v>32.458444377900889</v>
      </c>
      <c r="G189" s="46">
        <v>31</v>
      </c>
      <c r="H189" s="46">
        <v>33.049999999999997</v>
      </c>
      <c r="I189" s="70" t="s">
        <v>56</v>
      </c>
    </row>
    <row r="190" spans="2:9" s="36" customFormat="1" ht="14.25" customHeight="1" x14ac:dyDescent="0.25">
      <c r="B190" s="52">
        <v>45107</v>
      </c>
      <c r="C190" s="28" t="s">
        <v>53</v>
      </c>
      <c r="D190" s="46" t="s">
        <v>54</v>
      </c>
      <c r="E190" s="46" t="s">
        <v>54</v>
      </c>
      <c r="F190" s="46" t="s">
        <v>54</v>
      </c>
      <c r="G190" s="46" t="s">
        <v>54</v>
      </c>
      <c r="H190" s="46" t="s">
        <v>54</v>
      </c>
      <c r="I190" s="70"/>
    </row>
    <row r="191" spans="2:9" s="36" customFormat="1" ht="60.9" customHeight="1" x14ac:dyDescent="0.25">
      <c r="B191" s="52">
        <v>45108</v>
      </c>
      <c r="C191" s="28" t="s">
        <v>55</v>
      </c>
      <c r="D191" s="30">
        <v>9576</v>
      </c>
      <c r="E191" s="46">
        <v>360404.44</v>
      </c>
      <c r="F191" s="46">
        <v>37.636219715956557</v>
      </c>
      <c r="G191" s="46">
        <v>37.549999999999997</v>
      </c>
      <c r="H191" s="46">
        <v>37.75</v>
      </c>
      <c r="I191" s="70" t="s">
        <v>56</v>
      </c>
    </row>
    <row r="192" spans="2:9" s="36" customFormat="1" ht="14.25" customHeight="1" x14ac:dyDescent="0.25">
      <c r="B192" s="52">
        <v>45109</v>
      </c>
      <c r="C192" s="28" t="s">
        <v>53</v>
      </c>
      <c r="D192" s="46" t="s">
        <v>54</v>
      </c>
      <c r="E192" s="46" t="s">
        <v>54</v>
      </c>
      <c r="F192" s="46" t="s">
        <v>54</v>
      </c>
      <c r="G192" s="46" t="s">
        <v>54</v>
      </c>
      <c r="H192" s="46" t="s">
        <v>54</v>
      </c>
      <c r="I192" s="70"/>
    </row>
    <row r="193" spans="2:9" s="36" customFormat="1" ht="14.25" customHeight="1" x14ac:dyDescent="0.25">
      <c r="B193" s="52">
        <v>45110</v>
      </c>
      <c r="C193" s="28" t="s">
        <v>53</v>
      </c>
      <c r="D193" s="46" t="s">
        <v>54</v>
      </c>
      <c r="E193" s="46" t="s">
        <v>54</v>
      </c>
      <c r="F193" s="46" t="s">
        <v>54</v>
      </c>
      <c r="G193" s="46" t="s">
        <v>54</v>
      </c>
      <c r="H193" s="46" t="s">
        <v>54</v>
      </c>
      <c r="I193" s="70"/>
    </row>
    <row r="194" spans="2:9" s="36" customFormat="1" ht="14.25" customHeight="1" x14ac:dyDescent="0.25">
      <c r="B194" s="52">
        <v>45111</v>
      </c>
      <c r="C194" s="28" t="s">
        <v>53</v>
      </c>
      <c r="D194" s="46" t="s">
        <v>54</v>
      </c>
      <c r="E194" s="46" t="s">
        <v>54</v>
      </c>
      <c r="F194" s="46" t="s">
        <v>54</v>
      </c>
      <c r="G194" s="46" t="s">
        <v>54</v>
      </c>
      <c r="H194" s="46" t="s">
        <v>54</v>
      </c>
      <c r="I194" s="70"/>
    </row>
    <row r="195" spans="2:9" s="36" customFormat="1" ht="14.25" customHeight="1" x14ac:dyDescent="0.25">
      <c r="B195" s="52">
        <v>45112</v>
      </c>
      <c r="C195" s="28" t="s">
        <v>53</v>
      </c>
      <c r="D195" s="30" t="s">
        <v>54</v>
      </c>
      <c r="E195" s="46" t="s">
        <v>54</v>
      </c>
      <c r="F195" s="46" t="s">
        <v>54</v>
      </c>
      <c r="G195" s="46" t="s">
        <v>54</v>
      </c>
      <c r="H195" s="46" t="s">
        <v>54</v>
      </c>
      <c r="I195" s="70"/>
    </row>
    <row r="196" spans="2:9" s="36" customFormat="1" ht="14.25" customHeight="1" x14ac:dyDescent="0.25">
      <c r="B196" s="52">
        <v>45113</v>
      </c>
      <c r="C196" s="28" t="s">
        <v>53</v>
      </c>
      <c r="D196" s="30" t="s">
        <v>54</v>
      </c>
      <c r="E196" s="46" t="s">
        <v>54</v>
      </c>
      <c r="F196" s="46" t="s">
        <v>54</v>
      </c>
      <c r="G196" s="46" t="s">
        <v>54</v>
      </c>
      <c r="H196" s="46" t="s">
        <v>54</v>
      </c>
      <c r="I196" s="70"/>
    </row>
    <row r="197" spans="2:9" s="36" customFormat="1" ht="14.25" customHeight="1" x14ac:dyDescent="0.25">
      <c r="B197" s="52">
        <v>45114</v>
      </c>
      <c r="C197" s="28" t="s">
        <v>53</v>
      </c>
      <c r="D197" s="30" t="s">
        <v>54</v>
      </c>
      <c r="E197" s="46" t="s">
        <v>54</v>
      </c>
      <c r="F197" s="46" t="s">
        <v>54</v>
      </c>
      <c r="G197" s="46" t="s">
        <v>54</v>
      </c>
      <c r="H197" s="46" t="s">
        <v>54</v>
      </c>
      <c r="I197" s="70"/>
    </row>
    <row r="198" spans="2:9" s="36" customFormat="1" ht="14.25" customHeight="1" x14ac:dyDescent="0.25">
      <c r="B198" s="52">
        <v>45115</v>
      </c>
      <c r="C198" s="28" t="s">
        <v>53</v>
      </c>
      <c r="D198" s="30" t="s">
        <v>54</v>
      </c>
      <c r="E198" s="46" t="s">
        <v>54</v>
      </c>
      <c r="F198" s="46" t="s">
        <v>54</v>
      </c>
      <c r="G198" s="46" t="s">
        <v>54</v>
      </c>
      <c r="H198" s="46" t="s">
        <v>54</v>
      </c>
      <c r="I198" s="70"/>
    </row>
    <row r="199" spans="2:9" s="36" customFormat="1" ht="14.25" customHeight="1" x14ac:dyDescent="0.25">
      <c r="B199" s="52">
        <v>45116</v>
      </c>
      <c r="C199" s="28" t="s">
        <v>53</v>
      </c>
      <c r="D199" s="30" t="s">
        <v>54</v>
      </c>
      <c r="E199" s="46" t="s">
        <v>54</v>
      </c>
      <c r="F199" s="46" t="s">
        <v>54</v>
      </c>
      <c r="G199" s="46" t="s">
        <v>54</v>
      </c>
      <c r="H199" s="46" t="s">
        <v>54</v>
      </c>
      <c r="I199" s="70"/>
    </row>
    <row r="200" spans="2:9" s="36" customFormat="1" ht="62.4" customHeight="1" x14ac:dyDescent="0.25">
      <c r="B200" s="52">
        <v>45117</v>
      </c>
      <c r="C200" s="28" t="s">
        <v>55</v>
      </c>
      <c r="D200" s="30">
        <v>40000</v>
      </c>
      <c r="E200" s="46">
        <v>1411702.93</v>
      </c>
      <c r="F200" s="46">
        <v>35.292573249999997</v>
      </c>
      <c r="G200" s="46">
        <v>33.5</v>
      </c>
      <c r="H200" s="46">
        <v>35.65</v>
      </c>
      <c r="I200" s="70" t="s">
        <v>56</v>
      </c>
    </row>
    <row r="201" spans="2:9" s="36" customFormat="1" ht="14.25" customHeight="1" x14ac:dyDescent="0.25">
      <c r="B201" s="52">
        <v>45118</v>
      </c>
      <c r="C201" s="28" t="s">
        <v>53</v>
      </c>
      <c r="D201" s="30" t="s">
        <v>54</v>
      </c>
      <c r="E201" s="46" t="s">
        <v>54</v>
      </c>
      <c r="F201" s="46" t="s">
        <v>54</v>
      </c>
      <c r="G201" s="46" t="s">
        <v>54</v>
      </c>
      <c r="H201" s="46" t="s">
        <v>54</v>
      </c>
      <c r="I201" s="70"/>
    </row>
    <row r="202" spans="2:9" s="36" customFormat="1" ht="14.25" customHeight="1" x14ac:dyDescent="0.25">
      <c r="B202" s="52">
        <v>45119</v>
      </c>
      <c r="C202" s="28" t="s">
        <v>53</v>
      </c>
      <c r="D202" s="30" t="s">
        <v>54</v>
      </c>
      <c r="E202" s="46" t="s">
        <v>54</v>
      </c>
      <c r="F202" s="46" t="s">
        <v>54</v>
      </c>
      <c r="G202" s="46" t="s">
        <v>54</v>
      </c>
      <c r="H202" s="46" t="s">
        <v>54</v>
      </c>
      <c r="I202" s="70"/>
    </row>
    <row r="203" spans="2:9" s="36" customFormat="1" ht="14.25" customHeight="1" x14ac:dyDescent="0.25">
      <c r="B203" s="52">
        <v>45120</v>
      </c>
      <c r="C203" s="28" t="s">
        <v>53</v>
      </c>
      <c r="D203" s="30" t="s">
        <v>54</v>
      </c>
      <c r="E203" s="46" t="s">
        <v>54</v>
      </c>
      <c r="F203" s="46" t="s">
        <v>54</v>
      </c>
      <c r="G203" s="46" t="s">
        <v>54</v>
      </c>
      <c r="H203" s="46" t="s">
        <v>54</v>
      </c>
      <c r="I203" s="70"/>
    </row>
    <row r="204" spans="2:9" s="36" customFormat="1" ht="58.5" customHeight="1" x14ac:dyDescent="0.25">
      <c r="B204" s="52">
        <v>45121</v>
      </c>
      <c r="C204" s="28" t="s">
        <v>57</v>
      </c>
      <c r="D204" s="30">
        <v>-44708</v>
      </c>
      <c r="E204" s="46">
        <v>-1174842.44</v>
      </c>
      <c r="F204" s="46">
        <v>26.278125615102443</v>
      </c>
      <c r="G204" s="46">
        <v>23</v>
      </c>
      <c r="H204" s="46">
        <v>28.65</v>
      </c>
      <c r="I204" s="70" t="s">
        <v>56</v>
      </c>
    </row>
    <row r="205" spans="2:9" s="36" customFormat="1" ht="14.25" customHeight="1" x14ac:dyDescent="0.25">
      <c r="B205" s="52">
        <v>45122</v>
      </c>
      <c r="C205" s="28" t="s">
        <v>53</v>
      </c>
      <c r="D205" s="30" t="s">
        <v>54</v>
      </c>
      <c r="E205" s="46" t="s">
        <v>54</v>
      </c>
      <c r="F205" s="46" t="s">
        <v>54</v>
      </c>
      <c r="G205" s="46" t="s">
        <v>54</v>
      </c>
      <c r="H205" s="46" t="s">
        <v>54</v>
      </c>
      <c r="I205" s="70"/>
    </row>
    <row r="206" spans="2:9" s="36" customFormat="1" ht="55.5" customHeight="1" x14ac:dyDescent="0.25">
      <c r="B206" s="52">
        <v>45123</v>
      </c>
      <c r="C206" s="28" t="s">
        <v>57</v>
      </c>
      <c r="D206" s="30">
        <v>-43652</v>
      </c>
      <c r="E206" s="46">
        <v>-981328.85</v>
      </c>
      <c r="F206" s="46">
        <v>22.480730550719329</v>
      </c>
      <c r="G206" s="46">
        <v>20</v>
      </c>
      <c r="H206" s="46">
        <v>25.38</v>
      </c>
      <c r="I206" s="70" t="s">
        <v>56</v>
      </c>
    </row>
    <row r="207" spans="2:9" s="36" customFormat="1" ht="14.25" customHeight="1" x14ac:dyDescent="0.25">
      <c r="B207" s="52">
        <v>45124</v>
      </c>
      <c r="C207" s="28" t="s">
        <v>53</v>
      </c>
      <c r="D207" s="30" t="s">
        <v>54</v>
      </c>
      <c r="E207" s="46" t="s">
        <v>54</v>
      </c>
      <c r="F207" s="46" t="s">
        <v>54</v>
      </c>
      <c r="G207" s="46" t="s">
        <v>54</v>
      </c>
      <c r="H207" s="46" t="s">
        <v>54</v>
      </c>
      <c r="I207" s="70"/>
    </row>
    <row r="208" spans="2:9" s="36" customFormat="1" ht="57" customHeight="1" x14ac:dyDescent="0.25">
      <c r="B208" s="52">
        <v>45125</v>
      </c>
      <c r="C208" s="28" t="s">
        <v>55</v>
      </c>
      <c r="D208" s="30">
        <v>32343</v>
      </c>
      <c r="E208" s="46">
        <v>986442.1399999999</v>
      </c>
      <c r="F208" s="46">
        <v>30.499401416071482</v>
      </c>
      <c r="G208" s="46">
        <v>27.9</v>
      </c>
      <c r="H208" s="46">
        <v>31.8</v>
      </c>
      <c r="I208" s="70" t="s">
        <v>56</v>
      </c>
    </row>
    <row r="209" spans="2:9" s="36" customFormat="1" ht="59.4" customHeight="1" x14ac:dyDescent="0.25">
      <c r="B209" s="52">
        <v>45126</v>
      </c>
      <c r="C209" s="28" t="s">
        <v>55</v>
      </c>
      <c r="D209" s="30">
        <v>56133</v>
      </c>
      <c r="E209" s="46">
        <v>1777417</v>
      </c>
      <c r="F209" s="46">
        <v>31.664386368090071</v>
      </c>
      <c r="G209" s="46">
        <v>30.2</v>
      </c>
      <c r="H209" s="46">
        <v>32</v>
      </c>
      <c r="I209" s="70" t="s">
        <v>56</v>
      </c>
    </row>
    <row r="210" spans="2:9" s="36" customFormat="1" ht="14.25" customHeight="1" x14ac:dyDescent="0.25">
      <c r="B210" s="52">
        <v>45127</v>
      </c>
      <c r="C210" s="28" t="s">
        <v>53</v>
      </c>
      <c r="D210" s="30" t="s">
        <v>54</v>
      </c>
      <c r="E210" s="46" t="s">
        <v>54</v>
      </c>
      <c r="F210" s="46" t="s">
        <v>54</v>
      </c>
      <c r="G210" s="46" t="s">
        <v>54</v>
      </c>
      <c r="H210" s="46" t="s">
        <v>54</v>
      </c>
      <c r="I210" s="70"/>
    </row>
    <row r="211" spans="2:9" s="36" customFormat="1" ht="14.25" customHeight="1" x14ac:dyDescent="0.25">
      <c r="B211" s="52">
        <v>45128</v>
      </c>
      <c r="C211" s="28" t="s">
        <v>53</v>
      </c>
      <c r="D211" s="30" t="s">
        <v>54</v>
      </c>
      <c r="E211" s="46" t="s">
        <v>54</v>
      </c>
      <c r="F211" s="46" t="s">
        <v>54</v>
      </c>
      <c r="G211" s="46" t="s">
        <v>54</v>
      </c>
      <c r="H211" s="46" t="s">
        <v>54</v>
      </c>
      <c r="I211" s="70"/>
    </row>
    <row r="212" spans="2:9" s="36" customFormat="1" ht="14.25" customHeight="1" x14ac:dyDescent="0.25">
      <c r="B212" s="52">
        <v>45129</v>
      </c>
      <c r="C212" s="28" t="s">
        <v>53</v>
      </c>
      <c r="D212" s="30" t="s">
        <v>54</v>
      </c>
      <c r="E212" s="46" t="s">
        <v>54</v>
      </c>
      <c r="F212" s="46" t="s">
        <v>54</v>
      </c>
      <c r="G212" s="46" t="s">
        <v>54</v>
      </c>
      <c r="H212" s="46" t="s">
        <v>54</v>
      </c>
      <c r="I212" s="70"/>
    </row>
    <row r="213" spans="2:9" s="36" customFormat="1" ht="60.65" customHeight="1" x14ac:dyDescent="0.25">
      <c r="B213" s="52">
        <v>45130</v>
      </c>
      <c r="C213" s="28" t="s">
        <v>57</v>
      </c>
      <c r="D213" s="30">
        <v>-72998</v>
      </c>
      <c r="E213" s="46">
        <v>-1844305.52</v>
      </c>
      <c r="F213" s="46">
        <v>25.265151374010248</v>
      </c>
      <c r="G213" s="46">
        <v>24</v>
      </c>
      <c r="H213" s="46">
        <v>28.5</v>
      </c>
      <c r="I213" s="70" t="s">
        <v>56</v>
      </c>
    </row>
    <row r="214" spans="2:9" s="36" customFormat="1" ht="14.25" customHeight="1" x14ac:dyDescent="0.25">
      <c r="B214" s="52">
        <v>45131</v>
      </c>
      <c r="C214" s="28" t="s">
        <v>53</v>
      </c>
      <c r="D214" s="30" t="s">
        <v>54</v>
      </c>
      <c r="E214" s="46" t="s">
        <v>54</v>
      </c>
      <c r="F214" s="46" t="s">
        <v>54</v>
      </c>
      <c r="G214" s="46" t="s">
        <v>54</v>
      </c>
      <c r="H214" s="46" t="s">
        <v>54</v>
      </c>
      <c r="I214" s="70"/>
    </row>
    <row r="215" spans="2:9" s="36" customFormat="1" ht="14.25" customHeight="1" x14ac:dyDescent="0.25">
      <c r="B215" s="52">
        <v>45132</v>
      </c>
      <c r="C215" s="28" t="s">
        <v>53</v>
      </c>
      <c r="D215" s="30" t="s">
        <v>54</v>
      </c>
      <c r="E215" s="46" t="s">
        <v>54</v>
      </c>
      <c r="F215" s="46" t="s">
        <v>54</v>
      </c>
      <c r="G215" s="46" t="s">
        <v>54</v>
      </c>
      <c r="H215" s="46" t="s">
        <v>54</v>
      </c>
      <c r="I215" s="70"/>
    </row>
    <row r="216" spans="2:9" s="36" customFormat="1" ht="14.25" customHeight="1" x14ac:dyDescent="0.25">
      <c r="B216" s="52">
        <v>45133</v>
      </c>
      <c r="C216" s="28" t="s">
        <v>53</v>
      </c>
      <c r="D216" s="30" t="s">
        <v>54</v>
      </c>
      <c r="E216" s="46" t="s">
        <v>54</v>
      </c>
      <c r="F216" s="46" t="s">
        <v>54</v>
      </c>
      <c r="G216" s="46" t="s">
        <v>54</v>
      </c>
      <c r="H216" s="46" t="s">
        <v>54</v>
      </c>
      <c r="I216" s="70"/>
    </row>
    <row r="217" spans="2:9" s="36" customFormat="1" ht="14.25" customHeight="1" x14ac:dyDescent="0.25">
      <c r="B217" s="52">
        <v>45134</v>
      </c>
      <c r="C217" s="28" t="s">
        <v>53</v>
      </c>
      <c r="D217" s="30" t="s">
        <v>54</v>
      </c>
      <c r="E217" s="46" t="s">
        <v>54</v>
      </c>
      <c r="F217" s="46" t="s">
        <v>54</v>
      </c>
      <c r="G217" s="46" t="s">
        <v>54</v>
      </c>
      <c r="H217" s="46" t="s">
        <v>54</v>
      </c>
      <c r="I217" s="70"/>
    </row>
    <row r="218" spans="2:9" s="36" customFormat="1" ht="14.25" customHeight="1" x14ac:dyDescent="0.25">
      <c r="B218" s="52">
        <v>45135</v>
      </c>
      <c r="C218" s="28" t="s">
        <v>53</v>
      </c>
      <c r="D218" s="30" t="s">
        <v>54</v>
      </c>
      <c r="E218" s="46" t="s">
        <v>54</v>
      </c>
      <c r="F218" s="46" t="s">
        <v>54</v>
      </c>
      <c r="G218" s="46" t="s">
        <v>54</v>
      </c>
      <c r="H218" s="46" t="s">
        <v>54</v>
      </c>
      <c r="I218" s="70"/>
    </row>
    <row r="219" spans="2:9" s="36" customFormat="1" ht="57.65" customHeight="1" x14ac:dyDescent="0.25">
      <c r="B219" s="52">
        <v>45136</v>
      </c>
      <c r="C219" s="28" t="s">
        <v>57</v>
      </c>
      <c r="D219" s="30">
        <v>-25000</v>
      </c>
      <c r="E219" s="46">
        <v>-518809.5</v>
      </c>
      <c r="F219" s="46">
        <v>20.752379999999999</v>
      </c>
      <c r="G219" s="46">
        <v>18.5</v>
      </c>
      <c r="H219" s="46">
        <v>24.2</v>
      </c>
      <c r="I219" s="70" t="s">
        <v>56</v>
      </c>
    </row>
    <row r="220" spans="2:9" s="36" customFormat="1" ht="14.25" customHeight="1" x14ac:dyDescent="0.25">
      <c r="B220" s="52">
        <v>45137</v>
      </c>
      <c r="C220" s="28" t="s">
        <v>53</v>
      </c>
      <c r="D220" s="30" t="s">
        <v>54</v>
      </c>
      <c r="E220" s="46" t="s">
        <v>54</v>
      </c>
      <c r="F220" s="46" t="s">
        <v>54</v>
      </c>
      <c r="G220" s="46" t="s">
        <v>54</v>
      </c>
      <c r="H220" s="46" t="s">
        <v>54</v>
      </c>
      <c r="I220" s="70"/>
    </row>
    <row r="221" spans="2:9" s="36" customFormat="1" ht="14.25" customHeight="1" x14ac:dyDescent="0.25">
      <c r="B221" s="52">
        <v>45138</v>
      </c>
      <c r="C221" s="28" t="s">
        <v>53</v>
      </c>
      <c r="D221" s="30" t="s">
        <v>54</v>
      </c>
      <c r="E221" s="46" t="s">
        <v>54</v>
      </c>
      <c r="F221" s="46" t="s">
        <v>54</v>
      </c>
      <c r="G221" s="46" t="s">
        <v>54</v>
      </c>
      <c r="H221" s="46" t="s">
        <v>54</v>
      </c>
      <c r="I221" s="70"/>
    </row>
    <row r="222" spans="2:9" s="36" customFormat="1" ht="57" customHeight="1" x14ac:dyDescent="0.25">
      <c r="B222" s="52">
        <v>45139</v>
      </c>
      <c r="C222" s="28" t="s">
        <v>55</v>
      </c>
      <c r="D222" s="30">
        <v>24891</v>
      </c>
      <c r="E222" s="46">
        <v>733960.8</v>
      </c>
      <c r="F222" s="46">
        <v>29.486995299505846</v>
      </c>
      <c r="G222" s="46">
        <v>28.9</v>
      </c>
      <c r="H222" s="46">
        <v>30.1</v>
      </c>
      <c r="I222" s="70" t="s">
        <v>56</v>
      </c>
    </row>
    <row r="223" spans="2:9" s="36" customFormat="1" ht="14.25" customHeight="1" x14ac:dyDescent="0.25">
      <c r="B223" s="52">
        <v>45140</v>
      </c>
      <c r="C223" s="28" t="s">
        <v>53</v>
      </c>
      <c r="D223" s="30" t="s">
        <v>54</v>
      </c>
      <c r="E223" s="46" t="s">
        <v>54</v>
      </c>
      <c r="F223" s="46" t="s">
        <v>54</v>
      </c>
      <c r="G223" s="46" t="s">
        <v>54</v>
      </c>
      <c r="H223" s="46" t="s">
        <v>54</v>
      </c>
      <c r="I223" s="70"/>
    </row>
    <row r="224" spans="2:9" s="36" customFormat="1" ht="14.25" customHeight="1" x14ac:dyDescent="0.25">
      <c r="B224" s="52">
        <v>45141</v>
      </c>
      <c r="C224" s="28" t="s">
        <v>53</v>
      </c>
      <c r="D224" s="30" t="s">
        <v>54</v>
      </c>
      <c r="E224" s="46" t="s">
        <v>54</v>
      </c>
      <c r="F224" s="46" t="s">
        <v>54</v>
      </c>
      <c r="G224" s="46" t="s">
        <v>54</v>
      </c>
      <c r="H224" s="46" t="s">
        <v>54</v>
      </c>
      <c r="I224" s="70"/>
    </row>
    <row r="225" spans="2:9" s="36" customFormat="1" ht="14.25" customHeight="1" x14ac:dyDescent="0.25">
      <c r="B225" s="52">
        <v>45142</v>
      </c>
      <c r="C225" s="28" t="s">
        <v>53</v>
      </c>
      <c r="D225" s="30" t="s">
        <v>54</v>
      </c>
      <c r="E225" s="46" t="s">
        <v>54</v>
      </c>
      <c r="F225" s="46" t="s">
        <v>54</v>
      </c>
      <c r="G225" s="46" t="s">
        <v>54</v>
      </c>
      <c r="H225" s="46" t="s">
        <v>54</v>
      </c>
      <c r="I225" s="70"/>
    </row>
    <row r="226" spans="2:9" s="36" customFormat="1" ht="14.25" customHeight="1" x14ac:dyDescent="0.25">
      <c r="B226" s="52">
        <v>45143</v>
      </c>
      <c r="C226" s="28" t="s">
        <v>53</v>
      </c>
      <c r="D226" s="30" t="s">
        <v>54</v>
      </c>
      <c r="E226" s="46" t="s">
        <v>54</v>
      </c>
      <c r="F226" s="46" t="s">
        <v>54</v>
      </c>
      <c r="G226" s="46" t="s">
        <v>54</v>
      </c>
      <c r="H226" s="46" t="s">
        <v>54</v>
      </c>
      <c r="I226" s="70"/>
    </row>
    <row r="227" spans="2:9" s="36" customFormat="1" ht="14.25" customHeight="1" x14ac:dyDescent="0.25">
      <c r="B227" s="52">
        <v>45144</v>
      </c>
      <c r="C227" s="28" t="s">
        <v>53</v>
      </c>
      <c r="D227" s="30" t="s">
        <v>54</v>
      </c>
      <c r="E227" s="46" t="s">
        <v>54</v>
      </c>
      <c r="F227" s="46" t="s">
        <v>54</v>
      </c>
      <c r="G227" s="46" t="s">
        <v>54</v>
      </c>
      <c r="H227" s="46" t="s">
        <v>54</v>
      </c>
      <c r="I227" s="70"/>
    </row>
    <row r="228" spans="2:9" s="36" customFormat="1" ht="14.25" customHeight="1" x14ac:dyDescent="0.25">
      <c r="B228" s="52">
        <v>45145</v>
      </c>
      <c r="C228" s="28" t="s">
        <v>53</v>
      </c>
      <c r="D228" s="30" t="s">
        <v>54</v>
      </c>
      <c r="E228" s="46" t="s">
        <v>54</v>
      </c>
      <c r="F228" s="46" t="s">
        <v>54</v>
      </c>
      <c r="G228" s="46" t="s">
        <v>54</v>
      </c>
      <c r="H228" s="46" t="s">
        <v>54</v>
      </c>
      <c r="I228" s="70"/>
    </row>
    <row r="229" spans="2:9" s="36" customFormat="1" ht="14.25" customHeight="1" x14ac:dyDescent="0.25">
      <c r="B229" s="52">
        <v>45146</v>
      </c>
      <c r="C229" s="28" t="s">
        <v>53</v>
      </c>
      <c r="D229" s="30" t="s">
        <v>54</v>
      </c>
      <c r="E229" s="46" t="s">
        <v>54</v>
      </c>
      <c r="F229" s="46" t="s">
        <v>54</v>
      </c>
      <c r="G229" s="46" t="s">
        <v>54</v>
      </c>
      <c r="H229" s="46" t="s">
        <v>54</v>
      </c>
      <c r="I229" s="70"/>
    </row>
    <row r="230" spans="2:9" s="36" customFormat="1" ht="14.25" customHeight="1" x14ac:dyDescent="0.25">
      <c r="B230" s="52">
        <v>45147</v>
      </c>
      <c r="C230" s="28" t="s">
        <v>53</v>
      </c>
      <c r="D230" s="30" t="s">
        <v>54</v>
      </c>
      <c r="E230" s="46" t="s">
        <v>54</v>
      </c>
      <c r="F230" s="46" t="s">
        <v>54</v>
      </c>
      <c r="G230" s="46" t="s">
        <v>54</v>
      </c>
      <c r="H230" s="46" t="s">
        <v>54</v>
      </c>
      <c r="I230" s="70"/>
    </row>
    <row r="231" spans="2:9" s="36" customFormat="1" ht="56.15" customHeight="1" x14ac:dyDescent="0.25">
      <c r="B231" s="52">
        <v>45148</v>
      </c>
      <c r="C231" s="28" t="s">
        <v>55</v>
      </c>
      <c r="D231" s="30">
        <v>59210</v>
      </c>
      <c r="E231" s="46">
        <v>2263889.1</v>
      </c>
      <c r="F231" s="46">
        <v>38.234911332545181</v>
      </c>
      <c r="G231" s="46">
        <v>37.5</v>
      </c>
      <c r="H231" s="46">
        <v>39.5</v>
      </c>
      <c r="I231" s="70" t="s">
        <v>56</v>
      </c>
    </row>
    <row r="232" spans="2:9" s="36" customFormat="1" ht="14.25" customHeight="1" x14ac:dyDescent="0.25">
      <c r="B232" s="52">
        <v>45149</v>
      </c>
      <c r="C232" s="28" t="s">
        <v>53</v>
      </c>
      <c r="D232" s="30" t="s">
        <v>54</v>
      </c>
      <c r="E232" s="46" t="s">
        <v>54</v>
      </c>
      <c r="F232" s="46" t="s">
        <v>54</v>
      </c>
      <c r="G232" s="46" t="s">
        <v>54</v>
      </c>
      <c r="H232" s="46" t="s">
        <v>54</v>
      </c>
      <c r="I232" s="70"/>
    </row>
    <row r="233" spans="2:9" s="36" customFormat="1" ht="14.25" customHeight="1" x14ac:dyDescent="0.25">
      <c r="B233" s="52">
        <v>45150</v>
      </c>
      <c r="C233" s="28" t="s">
        <v>53</v>
      </c>
      <c r="D233" s="30" t="s">
        <v>54</v>
      </c>
      <c r="E233" s="46" t="s">
        <v>54</v>
      </c>
      <c r="F233" s="46" t="s">
        <v>54</v>
      </c>
      <c r="G233" s="46" t="s">
        <v>54</v>
      </c>
      <c r="H233" s="46" t="s">
        <v>54</v>
      </c>
      <c r="I233" s="70"/>
    </row>
    <row r="234" spans="2:9" s="36" customFormat="1" ht="14.25" customHeight="1" x14ac:dyDescent="0.25">
      <c r="B234" s="52">
        <v>45151</v>
      </c>
      <c r="C234" s="28" t="s">
        <v>53</v>
      </c>
      <c r="D234" s="30" t="s">
        <v>54</v>
      </c>
      <c r="E234" s="46" t="s">
        <v>54</v>
      </c>
      <c r="F234" s="46" t="s">
        <v>54</v>
      </c>
      <c r="G234" s="46" t="s">
        <v>54</v>
      </c>
      <c r="H234" s="46" t="s">
        <v>54</v>
      </c>
      <c r="I234" s="70"/>
    </row>
    <row r="235" spans="2:9" s="36" customFormat="1" ht="14.25" customHeight="1" x14ac:dyDescent="0.25">
      <c r="B235" s="52">
        <v>45152</v>
      </c>
      <c r="C235" s="28" t="s">
        <v>53</v>
      </c>
      <c r="D235" s="30" t="s">
        <v>54</v>
      </c>
      <c r="E235" s="46" t="s">
        <v>54</v>
      </c>
      <c r="F235" s="46" t="s">
        <v>54</v>
      </c>
      <c r="G235" s="46" t="s">
        <v>54</v>
      </c>
      <c r="H235" s="46" t="s">
        <v>54</v>
      </c>
      <c r="I235" s="70"/>
    </row>
    <row r="236" spans="2:9" s="36" customFormat="1" ht="14.25" customHeight="1" x14ac:dyDescent="0.25">
      <c r="B236" s="52">
        <v>45153</v>
      </c>
      <c r="C236" s="28" t="s">
        <v>53</v>
      </c>
      <c r="D236" s="30" t="s">
        <v>54</v>
      </c>
      <c r="E236" s="46" t="s">
        <v>54</v>
      </c>
      <c r="F236" s="46" t="s">
        <v>54</v>
      </c>
      <c r="G236" s="46" t="s">
        <v>54</v>
      </c>
      <c r="H236" s="46" t="s">
        <v>54</v>
      </c>
      <c r="I236" s="70"/>
    </row>
    <row r="237" spans="2:9" s="36" customFormat="1" ht="14.25" customHeight="1" x14ac:dyDescent="0.25">
      <c r="B237" s="52">
        <v>45154</v>
      </c>
      <c r="C237" s="28" t="s">
        <v>53</v>
      </c>
      <c r="D237" s="30" t="s">
        <v>54</v>
      </c>
      <c r="E237" s="46" t="s">
        <v>54</v>
      </c>
      <c r="F237" s="46" t="s">
        <v>54</v>
      </c>
      <c r="G237" s="46" t="s">
        <v>54</v>
      </c>
      <c r="H237" s="46" t="s">
        <v>54</v>
      </c>
      <c r="I237" s="70"/>
    </row>
    <row r="238" spans="2:9" s="36" customFormat="1" ht="14.25" customHeight="1" x14ac:dyDescent="0.25">
      <c r="B238" s="52">
        <v>45155</v>
      </c>
      <c r="C238" s="28" t="s">
        <v>53</v>
      </c>
      <c r="D238" s="30" t="s">
        <v>54</v>
      </c>
      <c r="E238" s="46" t="s">
        <v>54</v>
      </c>
      <c r="F238" s="46" t="s">
        <v>54</v>
      </c>
      <c r="G238" s="46" t="s">
        <v>54</v>
      </c>
      <c r="H238" s="46" t="s">
        <v>54</v>
      </c>
      <c r="I238" s="70"/>
    </row>
    <row r="239" spans="2:9" s="36" customFormat="1" ht="14.25" customHeight="1" x14ac:dyDescent="0.25">
      <c r="B239" s="52">
        <v>45156</v>
      </c>
      <c r="C239" s="28" t="s">
        <v>53</v>
      </c>
      <c r="D239" s="30" t="s">
        <v>54</v>
      </c>
      <c r="E239" s="46" t="s">
        <v>54</v>
      </c>
      <c r="F239" s="46" t="s">
        <v>54</v>
      </c>
      <c r="G239" s="46" t="s">
        <v>54</v>
      </c>
      <c r="H239" s="46" t="s">
        <v>54</v>
      </c>
      <c r="I239" s="70"/>
    </row>
    <row r="240" spans="2:9" s="36" customFormat="1" ht="14.25" customHeight="1" x14ac:dyDescent="0.25">
      <c r="B240" s="52">
        <v>45157</v>
      </c>
      <c r="C240" s="28" t="s">
        <v>53</v>
      </c>
      <c r="D240" s="30" t="s">
        <v>54</v>
      </c>
      <c r="E240" s="46" t="s">
        <v>54</v>
      </c>
      <c r="F240" s="46" t="s">
        <v>54</v>
      </c>
      <c r="G240" s="46" t="s">
        <v>54</v>
      </c>
      <c r="H240" s="46" t="s">
        <v>54</v>
      </c>
      <c r="I240" s="70"/>
    </row>
    <row r="241" spans="2:9" s="36" customFormat="1" ht="14.25" customHeight="1" x14ac:dyDescent="0.25">
      <c r="B241" s="52">
        <v>45158</v>
      </c>
      <c r="C241" s="28" t="s">
        <v>53</v>
      </c>
      <c r="D241" s="30" t="s">
        <v>54</v>
      </c>
      <c r="E241" s="46" t="s">
        <v>54</v>
      </c>
      <c r="F241" s="46" t="s">
        <v>54</v>
      </c>
      <c r="G241" s="46" t="s">
        <v>54</v>
      </c>
      <c r="H241" s="46" t="s">
        <v>54</v>
      </c>
      <c r="I241" s="70"/>
    </row>
    <row r="242" spans="2:9" s="36" customFormat="1" ht="55.5" customHeight="1" x14ac:dyDescent="0.25">
      <c r="B242" s="52">
        <v>45159</v>
      </c>
      <c r="C242" s="28" t="s">
        <v>55</v>
      </c>
      <c r="D242" s="30">
        <v>75000</v>
      </c>
      <c r="E242" s="46">
        <v>3161706.5500000007</v>
      </c>
      <c r="F242" s="46">
        <v>42.156087333333346</v>
      </c>
      <c r="G242" s="46">
        <v>40.53</v>
      </c>
      <c r="H242" s="46">
        <v>44.5</v>
      </c>
      <c r="I242" s="70" t="s">
        <v>56</v>
      </c>
    </row>
    <row r="243" spans="2:9" s="36" customFormat="1" ht="58.5" customHeight="1" x14ac:dyDescent="0.25">
      <c r="B243" s="52">
        <v>45160</v>
      </c>
      <c r="C243" s="28" t="s">
        <v>55</v>
      </c>
      <c r="D243" s="30">
        <v>65000</v>
      </c>
      <c r="E243" s="46">
        <v>2849807.05</v>
      </c>
      <c r="F243" s="46">
        <v>43.843185384615381</v>
      </c>
      <c r="G243" s="46">
        <v>41.11</v>
      </c>
      <c r="H243" s="46">
        <v>47.35</v>
      </c>
      <c r="I243" s="70" t="s">
        <v>56</v>
      </c>
    </row>
    <row r="244" spans="2:9" s="36" customFormat="1" ht="14.25" customHeight="1" x14ac:dyDescent="0.25">
      <c r="B244" s="52">
        <v>45161</v>
      </c>
      <c r="C244" s="28" t="s">
        <v>53</v>
      </c>
      <c r="D244" s="30" t="s">
        <v>54</v>
      </c>
      <c r="E244" s="46" t="s">
        <v>54</v>
      </c>
      <c r="F244" s="46" t="s">
        <v>54</v>
      </c>
      <c r="G244" s="46" t="s">
        <v>54</v>
      </c>
      <c r="H244" s="46" t="s">
        <v>54</v>
      </c>
      <c r="I244" s="70"/>
    </row>
    <row r="245" spans="2:9" s="36" customFormat="1" ht="14.25" customHeight="1" x14ac:dyDescent="0.25">
      <c r="B245" s="52">
        <v>45162</v>
      </c>
      <c r="C245" s="28" t="s">
        <v>53</v>
      </c>
      <c r="D245" s="30" t="s">
        <v>54</v>
      </c>
      <c r="E245" s="46" t="s">
        <v>54</v>
      </c>
      <c r="F245" s="46" t="s">
        <v>54</v>
      </c>
      <c r="G245" s="46" t="s">
        <v>54</v>
      </c>
      <c r="H245" s="46" t="s">
        <v>54</v>
      </c>
      <c r="I245" s="70"/>
    </row>
    <row r="246" spans="2:9" s="36" customFormat="1" ht="14.25" customHeight="1" x14ac:dyDescent="0.25">
      <c r="B246" s="52">
        <v>45163</v>
      </c>
      <c r="C246" s="28" t="s">
        <v>53</v>
      </c>
      <c r="D246" s="30" t="s">
        <v>54</v>
      </c>
      <c r="E246" s="46" t="s">
        <v>54</v>
      </c>
      <c r="F246" s="46" t="s">
        <v>54</v>
      </c>
      <c r="G246" s="46" t="s">
        <v>54</v>
      </c>
      <c r="H246" s="46" t="s">
        <v>54</v>
      </c>
      <c r="I246" s="70"/>
    </row>
    <row r="247" spans="2:9" s="36" customFormat="1" ht="14.25" customHeight="1" x14ac:dyDescent="0.25">
      <c r="B247" s="52">
        <v>45164</v>
      </c>
      <c r="C247" s="28" t="s">
        <v>53</v>
      </c>
      <c r="D247" s="30" t="s">
        <v>54</v>
      </c>
      <c r="E247" s="46" t="s">
        <v>54</v>
      </c>
      <c r="F247" s="46" t="s">
        <v>54</v>
      </c>
      <c r="G247" s="46" t="s">
        <v>54</v>
      </c>
      <c r="H247" s="46" t="s">
        <v>54</v>
      </c>
      <c r="I247" s="70"/>
    </row>
    <row r="248" spans="2:9" s="36" customFormat="1" ht="14.25" customHeight="1" x14ac:dyDescent="0.25">
      <c r="B248" s="52">
        <v>45165</v>
      </c>
      <c r="C248" s="28" t="s">
        <v>53</v>
      </c>
      <c r="D248" s="30" t="s">
        <v>54</v>
      </c>
      <c r="E248" s="46" t="s">
        <v>54</v>
      </c>
      <c r="F248" s="46" t="s">
        <v>54</v>
      </c>
      <c r="G248" s="46" t="s">
        <v>54</v>
      </c>
      <c r="H248" s="46" t="s">
        <v>54</v>
      </c>
      <c r="I248" s="70"/>
    </row>
    <row r="249" spans="2:9" s="36" customFormat="1" ht="51.75" customHeight="1" x14ac:dyDescent="0.25">
      <c r="B249" s="52">
        <v>45166</v>
      </c>
      <c r="C249" s="28" t="s">
        <v>57</v>
      </c>
      <c r="D249" s="30">
        <v>-30317</v>
      </c>
      <c r="E249" s="46">
        <v>-1076024.3700000001</v>
      </c>
      <c r="F249" s="46">
        <v>35.49</v>
      </c>
      <c r="G249" s="46">
        <v>35.15</v>
      </c>
      <c r="H249" s="46">
        <v>36.9</v>
      </c>
      <c r="I249" s="70" t="s">
        <v>56</v>
      </c>
    </row>
    <row r="250" spans="2:9" s="36" customFormat="1" ht="14.25" customHeight="1" x14ac:dyDescent="0.25">
      <c r="B250" s="52">
        <v>45167</v>
      </c>
      <c r="C250" s="28" t="s">
        <v>53</v>
      </c>
      <c r="D250" s="30" t="s">
        <v>54</v>
      </c>
      <c r="E250" s="46" t="s">
        <v>54</v>
      </c>
      <c r="F250" s="46" t="s">
        <v>54</v>
      </c>
      <c r="G250" s="46" t="s">
        <v>54</v>
      </c>
      <c r="H250" s="46" t="s">
        <v>54</v>
      </c>
      <c r="I250" s="70"/>
    </row>
    <row r="251" spans="2:9" s="36" customFormat="1" ht="56" x14ac:dyDescent="0.25">
      <c r="B251" s="52">
        <v>45168</v>
      </c>
      <c r="C251" s="28" t="s">
        <v>55</v>
      </c>
      <c r="D251" s="30">
        <v>12706</v>
      </c>
      <c r="E251" s="46">
        <v>475765.9</v>
      </c>
      <c r="F251" s="46">
        <v>37.44</v>
      </c>
      <c r="G251" s="46">
        <v>35.9</v>
      </c>
      <c r="H251" s="46">
        <v>39</v>
      </c>
      <c r="I251" s="70" t="s">
        <v>56</v>
      </c>
    </row>
    <row r="252" spans="2:9" s="36" customFormat="1" ht="54" customHeight="1" x14ac:dyDescent="0.25">
      <c r="B252" s="52">
        <v>45169</v>
      </c>
      <c r="C252" s="28" t="s">
        <v>55</v>
      </c>
      <c r="D252" s="30">
        <v>42377</v>
      </c>
      <c r="E252" s="46">
        <v>1615133.97</v>
      </c>
      <c r="F252" s="46">
        <v>38.113457063973378</v>
      </c>
      <c r="G252" s="46">
        <v>37.5</v>
      </c>
      <c r="H252" s="46">
        <v>38.4</v>
      </c>
      <c r="I252" s="70" t="s">
        <v>56</v>
      </c>
    </row>
    <row r="253" spans="2:9" s="36" customFormat="1" ht="14.25" customHeight="1" x14ac:dyDescent="0.25">
      <c r="B253" s="52">
        <v>45170</v>
      </c>
      <c r="C253" s="28" t="s">
        <v>53</v>
      </c>
      <c r="D253" s="30" t="s">
        <v>54</v>
      </c>
      <c r="E253" s="46" t="s">
        <v>54</v>
      </c>
      <c r="F253" s="46" t="s">
        <v>54</v>
      </c>
      <c r="G253" s="46" t="s">
        <v>54</v>
      </c>
      <c r="H253" s="46" t="s">
        <v>54</v>
      </c>
      <c r="I253" s="70"/>
    </row>
    <row r="254" spans="2:9" s="36" customFormat="1" ht="14.25" customHeight="1" x14ac:dyDescent="0.25">
      <c r="B254" s="52">
        <v>45171</v>
      </c>
      <c r="C254" s="28" t="s">
        <v>53</v>
      </c>
      <c r="D254" s="30" t="s">
        <v>54</v>
      </c>
      <c r="E254" s="46" t="s">
        <v>54</v>
      </c>
      <c r="F254" s="46" t="s">
        <v>54</v>
      </c>
      <c r="G254" s="46" t="s">
        <v>54</v>
      </c>
      <c r="H254" s="46" t="s">
        <v>54</v>
      </c>
      <c r="I254" s="70"/>
    </row>
    <row r="255" spans="2:9" s="36" customFormat="1" ht="14.25" customHeight="1" x14ac:dyDescent="0.25">
      <c r="B255" s="52">
        <v>45172</v>
      </c>
      <c r="C255" s="28" t="s">
        <v>53</v>
      </c>
      <c r="D255" s="30" t="s">
        <v>54</v>
      </c>
      <c r="E255" s="46" t="s">
        <v>54</v>
      </c>
      <c r="F255" s="46" t="s">
        <v>54</v>
      </c>
      <c r="G255" s="46" t="s">
        <v>54</v>
      </c>
      <c r="H255" s="46" t="s">
        <v>54</v>
      </c>
      <c r="I255" s="70"/>
    </row>
    <row r="256" spans="2:9" s="36" customFormat="1" ht="14.25" customHeight="1" x14ac:dyDescent="0.25">
      <c r="B256" s="52">
        <v>45173</v>
      </c>
      <c r="C256" s="28" t="s">
        <v>53</v>
      </c>
      <c r="D256" s="30" t="s">
        <v>54</v>
      </c>
      <c r="E256" s="46" t="s">
        <v>54</v>
      </c>
      <c r="F256" s="46" t="s">
        <v>54</v>
      </c>
      <c r="G256" s="46" t="s">
        <v>54</v>
      </c>
      <c r="H256" s="46" t="s">
        <v>54</v>
      </c>
      <c r="I256" s="70"/>
    </row>
    <row r="257" spans="2:9" s="36" customFormat="1" ht="14.25" customHeight="1" x14ac:dyDescent="0.25">
      <c r="B257" s="52">
        <v>45174</v>
      </c>
      <c r="C257" s="28" t="s">
        <v>53</v>
      </c>
      <c r="D257" s="30" t="s">
        <v>54</v>
      </c>
      <c r="E257" s="46" t="s">
        <v>54</v>
      </c>
      <c r="F257" s="46" t="s">
        <v>54</v>
      </c>
      <c r="G257" s="46" t="s">
        <v>54</v>
      </c>
      <c r="H257" s="46" t="s">
        <v>54</v>
      </c>
      <c r="I257" s="70"/>
    </row>
    <row r="258" spans="2:9" s="36" customFormat="1" ht="55.5" customHeight="1" x14ac:dyDescent="0.25">
      <c r="B258" s="52">
        <v>45175</v>
      </c>
      <c r="C258" s="28" t="s">
        <v>55</v>
      </c>
      <c r="D258" s="30">
        <v>18883</v>
      </c>
      <c r="E258" s="46">
        <v>639290.33999999985</v>
      </c>
      <c r="F258" s="46">
        <v>33.855337605253396</v>
      </c>
      <c r="G258" s="46">
        <v>33.35</v>
      </c>
      <c r="H258" s="46">
        <v>34.15</v>
      </c>
      <c r="I258" s="70" t="s">
        <v>56</v>
      </c>
    </row>
    <row r="259" spans="2:9" s="36" customFormat="1" ht="14.25" customHeight="1" x14ac:dyDescent="0.25">
      <c r="B259" s="52">
        <v>45176</v>
      </c>
      <c r="C259" s="28" t="s">
        <v>53</v>
      </c>
      <c r="D259" s="30" t="s">
        <v>54</v>
      </c>
      <c r="E259" s="46" t="s">
        <v>54</v>
      </c>
      <c r="F259" s="46" t="s">
        <v>54</v>
      </c>
      <c r="G259" s="46" t="s">
        <v>54</v>
      </c>
      <c r="H259" s="46" t="s">
        <v>54</v>
      </c>
      <c r="I259" s="70"/>
    </row>
    <row r="260" spans="2:9" s="36" customFormat="1" ht="14.25" customHeight="1" x14ac:dyDescent="0.25">
      <c r="B260" s="52">
        <v>45177</v>
      </c>
      <c r="C260" s="28" t="s">
        <v>53</v>
      </c>
      <c r="D260" s="30" t="s">
        <v>54</v>
      </c>
      <c r="E260" s="46" t="s">
        <v>54</v>
      </c>
      <c r="F260" s="46" t="s">
        <v>54</v>
      </c>
      <c r="G260" s="46" t="s">
        <v>54</v>
      </c>
      <c r="H260" s="46" t="s">
        <v>54</v>
      </c>
      <c r="I260" s="70"/>
    </row>
    <row r="261" spans="2:9" s="36" customFormat="1" ht="14.25" customHeight="1" x14ac:dyDescent="0.25">
      <c r="B261" s="52">
        <v>45178</v>
      </c>
      <c r="C261" s="28" t="s">
        <v>53</v>
      </c>
      <c r="D261" s="30" t="s">
        <v>54</v>
      </c>
      <c r="E261" s="46" t="s">
        <v>54</v>
      </c>
      <c r="F261" s="46" t="s">
        <v>54</v>
      </c>
      <c r="G261" s="46" t="s">
        <v>54</v>
      </c>
      <c r="H261" s="46" t="s">
        <v>54</v>
      </c>
      <c r="I261" s="70"/>
    </row>
    <row r="262" spans="2:9" s="36" customFormat="1" ht="14.25" customHeight="1" x14ac:dyDescent="0.25">
      <c r="B262" s="52">
        <v>45179</v>
      </c>
      <c r="C262" s="28" t="s">
        <v>53</v>
      </c>
      <c r="D262" s="30" t="s">
        <v>54</v>
      </c>
      <c r="E262" s="46" t="s">
        <v>54</v>
      </c>
      <c r="F262" s="46" t="s">
        <v>54</v>
      </c>
      <c r="G262" s="46" t="s">
        <v>54</v>
      </c>
      <c r="H262" s="46" t="s">
        <v>54</v>
      </c>
      <c r="I262" s="71"/>
    </row>
    <row r="263" spans="2:9" s="36" customFormat="1" ht="55.5" customHeight="1" x14ac:dyDescent="0.25">
      <c r="B263" s="52">
        <v>45180</v>
      </c>
      <c r="C263" s="28" t="s">
        <v>55</v>
      </c>
      <c r="D263" s="30">
        <v>19296</v>
      </c>
      <c r="E263" s="46">
        <v>755754.45</v>
      </c>
      <c r="F263" s="46">
        <v>39.166379042288554</v>
      </c>
      <c r="G263" s="46">
        <v>37.950000000000003</v>
      </c>
      <c r="H263" s="46">
        <v>39.5</v>
      </c>
      <c r="I263" s="70" t="s">
        <v>56</v>
      </c>
    </row>
    <row r="264" spans="2:9" s="36" customFormat="1" ht="55.5" customHeight="1" x14ac:dyDescent="0.25">
      <c r="B264" s="52">
        <v>45181</v>
      </c>
      <c r="C264" s="28" t="s">
        <v>55</v>
      </c>
      <c r="D264" s="30">
        <v>26074</v>
      </c>
      <c r="E264" s="46">
        <v>921941.76999999944</v>
      </c>
      <c r="F264" s="46">
        <v>35.358662652450697</v>
      </c>
      <c r="G264" s="46">
        <v>33.799999999999997</v>
      </c>
      <c r="H264" s="46">
        <v>36.15</v>
      </c>
      <c r="I264" s="70" t="s">
        <v>56</v>
      </c>
    </row>
    <row r="265" spans="2:9" s="36" customFormat="1" ht="14.25" customHeight="1" x14ac:dyDescent="0.25">
      <c r="B265" s="52">
        <v>45182</v>
      </c>
      <c r="C265" s="28" t="s">
        <v>53</v>
      </c>
      <c r="D265" s="30" t="s">
        <v>54</v>
      </c>
      <c r="E265" s="46" t="s">
        <v>54</v>
      </c>
      <c r="F265" s="46" t="s">
        <v>54</v>
      </c>
      <c r="G265" s="46" t="s">
        <v>54</v>
      </c>
      <c r="H265" s="46" t="s">
        <v>54</v>
      </c>
      <c r="I265" s="70"/>
    </row>
    <row r="266" spans="2:9" s="36" customFormat="1" ht="14.25" customHeight="1" x14ac:dyDescent="0.25">
      <c r="B266" s="52">
        <v>45183</v>
      </c>
      <c r="C266" s="28" t="s">
        <v>53</v>
      </c>
      <c r="D266" s="30" t="s">
        <v>54</v>
      </c>
      <c r="E266" s="46" t="s">
        <v>54</v>
      </c>
      <c r="F266" s="46" t="s">
        <v>54</v>
      </c>
      <c r="G266" s="46" t="s">
        <v>54</v>
      </c>
      <c r="H266" s="46" t="s">
        <v>54</v>
      </c>
      <c r="I266" s="70"/>
    </row>
    <row r="267" spans="2:9" s="36" customFormat="1" ht="14.25" customHeight="1" x14ac:dyDescent="0.25">
      <c r="B267" s="52">
        <v>45184</v>
      </c>
      <c r="C267" s="28" t="s">
        <v>53</v>
      </c>
      <c r="D267" s="30" t="s">
        <v>54</v>
      </c>
      <c r="E267" s="46" t="s">
        <v>54</v>
      </c>
      <c r="F267" s="46" t="s">
        <v>54</v>
      </c>
      <c r="G267" s="46" t="s">
        <v>54</v>
      </c>
      <c r="H267" s="46" t="s">
        <v>54</v>
      </c>
      <c r="I267" s="70"/>
    </row>
    <row r="268" spans="2:9" s="36" customFormat="1" ht="14.25" customHeight="1" x14ac:dyDescent="0.25">
      <c r="B268" s="52">
        <v>45185</v>
      </c>
      <c r="C268" s="28" t="s">
        <v>53</v>
      </c>
      <c r="D268" s="30" t="s">
        <v>54</v>
      </c>
      <c r="E268" s="46" t="s">
        <v>54</v>
      </c>
      <c r="F268" s="46" t="s">
        <v>54</v>
      </c>
      <c r="G268" s="46" t="s">
        <v>54</v>
      </c>
      <c r="H268" s="46" t="s">
        <v>54</v>
      </c>
      <c r="I268" s="70"/>
    </row>
    <row r="269" spans="2:9" s="36" customFormat="1" ht="14.25" customHeight="1" x14ac:dyDescent="0.25">
      <c r="B269" s="52">
        <v>45186</v>
      </c>
      <c r="C269" s="28" t="s">
        <v>53</v>
      </c>
      <c r="D269" s="30" t="s">
        <v>54</v>
      </c>
      <c r="E269" s="46" t="s">
        <v>54</v>
      </c>
      <c r="F269" s="46" t="s">
        <v>54</v>
      </c>
      <c r="G269" s="46" t="s">
        <v>54</v>
      </c>
      <c r="H269" s="46" t="s">
        <v>54</v>
      </c>
      <c r="I269" s="70"/>
    </row>
    <row r="270" spans="2:9" s="36" customFormat="1" ht="14.25" customHeight="1" x14ac:dyDescent="0.25">
      <c r="B270" s="52">
        <v>45187</v>
      </c>
      <c r="C270" s="28" t="s">
        <v>53</v>
      </c>
      <c r="D270" s="30" t="s">
        <v>54</v>
      </c>
      <c r="E270" s="46" t="s">
        <v>54</v>
      </c>
      <c r="F270" s="46" t="s">
        <v>54</v>
      </c>
      <c r="G270" s="46" t="s">
        <v>54</v>
      </c>
      <c r="H270" s="46" t="s">
        <v>54</v>
      </c>
      <c r="I270" s="70"/>
    </row>
    <row r="271" spans="2:9" s="36" customFormat="1" ht="14.25" customHeight="1" x14ac:dyDescent="0.25">
      <c r="B271" s="52">
        <v>45188</v>
      </c>
      <c r="C271" s="28" t="s">
        <v>53</v>
      </c>
      <c r="D271" s="30" t="s">
        <v>54</v>
      </c>
      <c r="E271" s="46" t="s">
        <v>54</v>
      </c>
      <c r="F271" s="46" t="s">
        <v>54</v>
      </c>
      <c r="G271" s="46" t="s">
        <v>54</v>
      </c>
      <c r="H271" s="46" t="s">
        <v>54</v>
      </c>
      <c r="I271" s="70"/>
    </row>
    <row r="272" spans="2:9" s="36" customFormat="1" ht="14.25" customHeight="1" x14ac:dyDescent="0.25">
      <c r="B272" s="52">
        <v>45189</v>
      </c>
      <c r="C272" s="28" t="s">
        <v>53</v>
      </c>
      <c r="D272" s="30" t="s">
        <v>54</v>
      </c>
      <c r="E272" s="46" t="s">
        <v>54</v>
      </c>
      <c r="F272" s="46" t="s">
        <v>54</v>
      </c>
      <c r="G272" s="46" t="s">
        <v>54</v>
      </c>
      <c r="H272" s="46" t="s">
        <v>54</v>
      </c>
      <c r="I272" s="70"/>
    </row>
    <row r="273" spans="2:9" s="36" customFormat="1" ht="14.25" customHeight="1" x14ac:dyDescent="0.25">
      <c r="B273" s="52">
        <v>45190</v>
      </c>
      <c r="C273" s="28" t="s">
        <v>53</v>
      </c>
      <c r="D273" s="30" t="s">
        <v>54</v>
      </c>
      <c r="E273" s="46" t="s">
        <v>54</v>
      </c>
      <c r="F273" s="46" t="s">
        <v>54</v>
      </c>
      <c r="G273" s="46" t="s">
        <v>54</v>
      </c>
      <c r="H273" s="46" t="s">
        <v>54</v>
      </c>
      <c r="I273" s="70"/>
    </row>
    <row r="274" spans="2:9" s="36" customFormat="1" ht="59.5" customHeight="1" x14ac:dyDescent="0.25">
      <c r="B274" s="52">
        <v>45191</v>
      </c>
      <c r="C274" s="28" t="s">
        <v>55</v>
      </c>
      <c r="D274" s="30">
        <v>7698</v>
      </c>
      <c r="E274" s="46">
        <v>318418.8</v>
      </c>
      <c r="F274" s="46">
        <v>41.363834762275914</v>
      </c>
      <c r="G274" s="46">
        <v>41</v>
      </c>
      <c r="H274" s="46">
        <v>42.4</v>
      </c>
      <c r="I274" s="70" t="s">
        <v>56</v>
      </c>
    </row>
    <row r="275" spans="2:9" s="36" customFormat="1" ht="14.25" customHeight="1" x14ac:dyDescent="0.25">
      <c r="B275" s="52">
        <v>45192</v>
      </c>
      <c r="C275" s="28" t="s">
        <v>53</v>
      </c>
      <c r="D275" s="30" t="s">
        <v>54</v>
      </c>
      <c r="E275" s="46" t="s">
        <v>54</v>
      </c>
      <c r="F275" s="46" t="s">
        <v>54</v>
      </c>
      <c r="G275" s="46" t="s">
        <v>54</v>
      </c>
      <c r="H275" s="46" t="s">
        <v>54</v>
      </c>
      <c r="I275" s="70"/>
    </row>
    <row r="276" spans="2:9" s="36" customFormat="1" ht="14.25" customHeight="1" x14ac:dyDescent="0.25">
      <c r="B276" s="52">
        <v>45193</v>
      </c>
      <c r="C276" s="28" t="s">
        <v>53</v>
      </c>
      <c r="D276" s="30" t="s">
        <v>54</v>
      </c>
      <c r="E276" s="46" t="s">
        <v>54</v>
      </c>
      <c r="F276" s="46" t="s">
        <v>54</v>
      </c>
      <c r="G276" s="46" t="s">
        <v>54</v>
      </c>
      <c r="H276" s="46" t="s">
        <v>54</v>
      </c>
      <c r="I276" s="70"/>
    </row>
    <row r="277" spans="2:9" s="36" customFormat="1" ht="54.5" customHeight="1" x14ac:dyDescent="0.25">
      <c r="B277" s="52">
        <v>45194</v>
      </c>
      <c r="C277" s="28" t="s">
        <v>55</v>
      </c>
      <c r="D277" s="30">
        <v>14686</v>
      </c>
      <c r="E277" s="46">
        <v>673649.05</v>
      </c>
      <c r="F277" s="46">
        <v>45.870151845294842</v>
      </c>
      <c r="G277" s="46">
        <v>45.5</v>
      </c>
      <c r="H277" s="46">
        <v>46.9</v>
      </c>
      <c r="I277" s="70" t="s">
        <v>56</v>
      </c>
    </row>
    <row r="278" spans="2:9" s="36" customFormat="1" ht="57.5" customHeight="1" x14ac:dyDescent="0.25">
      <c r="B278" s="52">
        <v>45195</v>
      </c>
      <c r="C278" s="28" t="s">
        <v>55</v>
      </c>
      <c r="D278" s="30">
        <v>10000</v>
      </c>
      <c r="E278" s="46">
        <v>410340.14</v>
      </c>
      <c r="F278" s="46">
        <v>41.034013999999999</v>
      </c>
      <c r="G278" s="46">
        <v>39.61</v>
      </c>
      <c r="H278" s="46">
        <v>41.9</v>
      </c>
      <c r="I278" s="70" t="s">
        <v>56</v>
      </c>
    </row>
    <row r="279" spans="2:9" s="36" customFormat="1" ht="54.5" customHeight="1" x14ac:dyDescent="0.25">
      <c r="B279" s="52">
        <v>45196</v>
      </c>
      <c r="C279" s="28" t="s">
        <v>55</v>
      </c>
      <c r="D279" s="30">
        <v>25000</v>
      </c>
      <c r="E279" s="46">
        <v>976065.95</v>
      </c>
      <c r="F279" s="46">
        <v>39.042637999999997</v>
      </c>
      <c r="G279" s="46">
        <v>38.799999999999997</v>
      </c>
      <c r="H279" s="46">
        <v>39.25</v>
      </c>
      <c r="I279" s="70" t="s">
        <v>56</v>
      </c>
    </row>
    <row r="280" spans="2:9" s="36" customFormat="1" ht="55.5" customHeight="1" x14ac:dyDescent="0.25">
      <c r="B280" s="52">
        <v>45197</v>
      </c>
      <c r="C280" s="28" t="s">
        <v>55</v>
      </c>
      <c r="D280" s="30">
        <v>28956</v>
      </c>
      <c r="E280" s="46">
        <v>1221450.7900000005</v>
      </c>
      <c r="F280" s="46">
        <v>42.182994543445247</v>
      </c>
      <c r="G280" s="46">
        <v>41.45</v>
      </c>
      <c r="H280" s="46">
        <v>42.55</v>
      </c>
      <c r="I280" s="70" t="s">
        <v>56</v>
      </c>
    </row>
    <row r="281" spans="2:9" s="36" customFormat="1" ht="14.25" customHeight="1" x14ac:dyDescent="0.25">
      <c r="B281" s="52">
        <v>45198</v>
      </c>
      <c r="C281" s="28" t="s">
        <v>53</v>
      </c>
      <c r="D281" s="30" t="s">
        <v>54</v>
      </c>
      <c r="E281" s="46" t="s">
        <v>54</v>
      </c>
      <c r="F281" s="46" t="s">
        <v>54</v>
      </c>
      <c r="G281" s="46" t="s">
        <v>54</v>
      </c>
      <c r="H281" s="46" t="s">
        <v>54</v>
      </c>
      <c r="I281" s="70"/>
    </row>
    <row r="282" spans="2:9" s="36" customFormat="1" ht="14.25" customHeight="1" x14ac:dyDescent="0.25">
      <c r="B282" s="52">
        <v>45199</v>
      </c>
      <c r="C282" s="28" t="s">
        <v>53</v>
      </c>
      <c r="D282" s="30" t="s">
        <v>54</v>
      </c>
      <c r="E282" s="46" t="s">
        <v>54</v>
      </c>
      <c r="F282" s="46" t="s">
        <v>54</v>
      </c>
      <c r="G282" s="46" t="s">
        <v>54</v>
      </c>
      <c r="H282" s="46" t="s">
        <v>54</v>
      </c>
      <c r="I282" s="70"/>
    </row>
    <row r="283" spans="2:9" s="36" customFormat="1" ht="14.25" customHeight="1" x14ac:dyDescent="0.25">
      <c r="B283" s="52">
        <v>45200</v>
      </c>
      <c r="C283" s="28" t="s">
        <v>53</v>
      </c>
      <c r="D283" s="30" t="s">
        <v>54</v>
      </c>
      <c r="E283" s="46" t="s">
        <v>54</v>
      </c>
      <c r="F283" s="46" t="s">
        <v>54</v>
      </c>
      <c r="G283" s="46" t="s">
        <v>54</v>
      </c>
      <c r="H283" s="46" t="s">
        <v>54</v>
      </c>
      <c r="I283" s="70"/>
    </row>
    <row r="284" spans="2:9" s="36" customFormat="1" ht="14.25" customHeight="1" x14ac:dyDescent="0.25">
      <c r="B284" s="52">
        <v>45201</v>
      </c>
      <c r="C284" s="28" t="s">
        <v>53</v>
      </c>
      <c r="D284" s="30" t="s">
        <v>54</v>
      </c>
      <c r="E284" s="46" t="s">
        <v>54</v>
      </c>
      <c r="F284" s="46" t="s">
        <v>54</v>
      </c>
      <c r="G284" s="46" t="s">
        <v>54</v>
      </c>
      <c r="H284" s="46" t="s">
        <v>54</v>
      </c>
      <c r="I284" s="70"/>
    </row>
    <row r="285" spans="2:9" s="36" customFormat="1" ht="14.25" customHeight="1" x14ac:dyDescent="0.25">
      <c r="B285" s="52">
        <v>45202</v>
      </c>
      <c r="C285" s="28" t="s">
        <v>53</v>
      </c>
      <c r="D285" s="30" t="s">
        <v>54</v>
      </c>
      <c r="E285" s="46" t="s">
        <v>54</v>
      </c>
      <c r="F285" s="46" t="s">
        <v>54</v>
      </c>
      <c r="G285" s="46" t="s">
        <v>54</v>
      </c>
      <c r="H285" s="46" t="s">
        <v>54</v>
      </c>
      <c r="I285" s="70"/>
    </row>
    <row r="286" spans="2:9" s="36" customFormat="1" ht="14.25" customHeight="1" x14ac:dyDescent="0.25">
      <c r="B286" s="52">
        <v>45203</v>
      </c>
      <c r="C286" s="28" t="s">
        <v>53</v>
      </c>
      <c r="D286" s="30" t="s">
        <v>54</v>
      </c>
      <c r="E286" s="46" t="s">
        <v>54</v>
      </c>
      <c r="F286" s="46" t="s">
        <v>54</v>
      </c>
      <c r="G286" s="46" t="s">
        <v>54</v>
      </c>
      <c r="H286" s="46" t="s">
        <v>54</v>
      </c>
      <c r="I286" s="70"/>
    </row>
    <row r="287" spans="2:9" s="36" customFormat="1" ht="56" customHeight="1" x14ac:dyDescent="0.25">
      <c r="B287" s="52">
        <v>45204</v>
      </c>
      <c r="C287" s="28" t="s">
        <v>55</v>
      </c>
      <c r="D287" s="30">
        <v>20949</v>
      </c>
      <c r="E287" s="46">
        <v>762857.15</v>
      </c>
      <c r="F287" s="46">
        <v>36.414967301541843</v>
      </c>
      <c r="G287" s="46">
        <v>35.04</v>
      </c>
      <c r="H287" s="46">
        <v>37.700000000000003</v>
      </c>
      <c r="I287" s="70" t="s">
        <v>56</v>
      </c>
    </row>
    <row r="288" spans="2:9" s="36" customFormat="1" ht="55.5" customHeight="1" x14ac:dyDescent="0.25">
      <c r="B288" s="52">
        <v>45205</v>
      </c>
      <c r="C288" s="28" t="s">
        <v>55</v>
      </c>
      <c r="D288" s="30">
        <v>14458</v>
      </c>
      <c r="E288" s="46">
        <v>501547.28</v>
      </c>
      <c r="F288" s="46">
        <v>34.689948817263797</v>
      </c>
      <c r="G288" s="46">
        <v>34.1</v>
      </c>
      <c r="H288" s="46">
        <v>35.049999999999997</v>
      </c>
      <c r="I288" s="70" t="s">
        <v>56</v>
      </c>
    </row>
    <row r="289" spans="2:13" s="36" customFormat="1" ht="59" customHeight="1" x14ac:dyDescent="0.25">
      <c r="B289" s="52">
        <v>45206</v>
      </c>
      <c r="C289" s="28" t="s">
        <v>55</v>
      </c>
      <c r="D289" s="30">
        <v>35500</v>
      </c>
      <c r="E289" s="46">
        <v>1321574.3599999999</v>
      </c>
      <c r="F289" s="46">
        <v>37.227446760563375</v>
      </c>
      <c r="G289" s="46">
        <v>36.1</v>
      </c>
      <c r="H289" s="46">
        <v>39.99</v>
      </c>
      <c r="I289" s="70" t="s">
        <v>56</v>
      </c>
    </row>
    <row r="290" spans="2:13" s="36" customFormat="1" ht="14.25" customHeight="1" x14ac:dyDescent="0.25">
      <c r="B290" s="52">
        <v>45207</v>
      </c>
      <c r="C290" s="28" t="s">
        <v>53</v>
      </c>
      <c r="D290" s="30" t="s">
        <v>54</v>
      </c>
      <c r="E290" s="46" t="s">
        <v>54</v>
      </c>
      <c r="F290" s="46" t="s">
        <v>54</v>
      </c>
      <c r="G290" s="46" t="s">
        <v>54</v>
      </c>
      <c r="H290" s="46" t="s">
        <v>54</v>
      </c>
      <c r="I290" s="70"/>
    </row>
    <row r="291" spans="2:13" s="36" customFormat="1" ht="57.5" customHeight="1" x14ac:dyDescent="0.25">
      <c r="B291" s="52">
        <v>45208</v>
      </c>
      <c r="C291" s="28" t="s">
        <v>55</v>
      </c>
      <c r="D291" s="30">
        <v>9119</v>
      </c>
      <c r="E291" s="46">
        <v>400671.06</v>
      </c>
      <c r="F291" s="46">
        <v>43.938048031582412</v>
      </c>
      <c r="G291" s="46">
        <v>42.2</v>
      </c>
      <c r="H291" s="50">
        <v>44.75</v>
      </c>
      <c r="I291" s="70" t="s">
        <v>56</v>
      </c>
    </row>
    <row r="292" spans="2:13" s="36" customFormat="1" ht="57.5" customHeight="1" x14ac:dyDescent="0.25">
      <c r="B292" s="52">
        <v>45209</v>
      </c>
      <c r="C292" s="28" t="s">
        <v>55</v>
      </c>
      <c r="D292" s="30">
        <v>15263</v>
      </c>
      <c r="E292" s="46">
        <v>711884.44</v>
      </c>
      <c r="F292" s="46">
        <v>46.641187184695013</v>
      </c>
      <c r="G292" s="46">
        <v>45.2</v>
      </c>
      <c r="H292" s="46">
        <v>47.05</v>
      </c>
      <c r="I292" s="70" t="s">
        <v>56</v>
      </c>
    </row>
    <row r="293" spans="2:13" s="36" customFormat="1" ht="14.25" customHeight="1" x14ac:dyDescent="0.25">
      <c r="B293" s="52">
        <v>45210</v>
      </c>
      <c r="C293" s="28" t="s">
        <v>53</v>
      </c>
      <c r="D293" s="30" t="s">
        <v>54</v>
      </c>
      <c r="E293" s="46" t="s">
        <v>54</v>
      </c>
      <c r="F293" s="46" t="s">
        <v>54</v>
      </c>
      <c r="G293" s="46" t="s">
        <v>54</v>
      </c>
      <c r="H293" s="46" t="s">
        <v>54</v>
      </c>
      <c r="I293" s="70"/>
    </row>
    <row r="294" spans="2:13" s="36" customFormat="1" ht="14.25" customHeight="1" x14ac:dyDescent="0.25">
      <c r="B294" s="52">
        <v>45211</v>
      </c>
      <c r="C294" s="28" t="s">
        <v>53</v>
      </c>
      <c r="D294" s="30" t="s">
        <v>54</v>
      </c>
      <c r="E294" s="46" t="s">
        <v>54</v>
      </c>
      <c r="F294" s="46" t="s">
        <v>54</v>
      </c>
      <c r="G294" s="46" t="s">
        <v>54</v>
      </c>
      <c r="H294" s="46" t="s">
        <v>54</v>
      </c>
      <c r="I294" s="70"/>
      <c r="J294" s="29"/>
      <c r="K294" s="29"/>
      <c r="L294" s="29"/>
      <c r="M294" s="29"/>
    </row>
    <row r="295" spans="2:13" s="36" customFormat="1" ht="14.25" customHeight="1" x14ac:dyDescent="0.25">
      <c r="B295" s="52">
        <v>45212</v>
      </c>
      <c r="C295" s="28" t="s">
        <v>53</v>
      </c>
      <c r="D295" s="30" t="s">
        <v>54</v>
      </c>
      <c r="E295" s="46" t="s">
        <v>54</v>
      </c>
      <c r="F295" s="46" t="s">
        <v>54</v>
      </c>
      <c r="G295" s="46" t="s">
        <v>54</v>
      </c>
      <c r="H295" s="46" t="s">
        <v>54</v>
      </c>
      <c r="I295" s="70"/>
      <c r="J295" s="29"/>
      <c r="K295" s="29"/>
      <c r="L295" s="29"/>
      <c r="M295" s="29"/>
    </row>
    <row r="296" spans="2:13" s="36" customFormat="1" ht="14.25" customHeight="1" x14ac:dyDescent="0.25">
      <c r="B296" s="52">
        <v>45213</v>
      </c>
      <c r="C296" s="28" t="s">
        <v>53</v>
      </c>
      <c r="D296" s="30" t="s">
        <v>54</v>
      </c>
      <c r="E296" s="46" t="s">
        <v>54</v>
      </c>
      <c r="F296" s="46" t="s">
        <v>54</v>
      </c>
      <c r="G296" s="46" t="s">
        <v>54</v>
      </c>
      <c r="H296" s="46" t="s">
        <v>54</v>
      </c>
      <c r="I296" s="70"/>
    </row>
    <row r="297" spans="2:13" s="36" customFormat="1" ht="58.5" customHeight="1" x14ac:dyDescent="0.25">
      <c r="B297" s="52">
        <v>45214</v>
      </c>
      <c r="C297" s="28" t="s">
        <v>57</v>
      </c>
      <c r="D297" s="30">
        <v>-27000</v>
      </c>
      <c r="E297" s="46">
        <v>-1362878.35</v>
      </c>
      <c r="F297" s="46">
        <v>50.476975925925927</v>
      </c>
      <c r="G297" s="46">
        <v>50.2</v>
      </c>
      <c r="H297" s="46">
        <v>52</v>
      </c>
      <c r="I297" s="70" t="s">
        <v>56</v>
      </c>
    </row>
    <row r="298" spans="2:13" s="36" customFormat="1" ht="14.25" customHeight="1" x14ac:dyDescent="0.25">
      <c r="B298" s="52">
        <v>45215</v>
      </c>
      <c r="C298" s="28" t="s">
        <v>53</v>
      </c>
      <c r="D298" s="30" t="s">
        <v>54</v>
      </c>
      <c r="E298" s="46" t="s">
        <v>54</v>
      </c>
      <c r="F298" s="46" t="s">
        <v>54</v>
      </c>
      <c r="G298" s="46" t="s">
        <v>54</v>
      </c>
      <c r="H298" s="46" t="s">
        <v>54</v>
      </c>
      <c r="I298" s="70"/>
    </row>
    <row r="299" spans="2:13" s="36" customFormat="1" ht="55.5" customHeight="1" x14ac:dyDescent="0.25">
      <c r="B299" s="52">
        <v>45216</v>
      </c>
      <c r="C299" s="28" t="s">
        <v>57</v>
      </c>
      <c r="D299" s="30">
        <v>-33930</v>
      </c>
      <c r="E299" s="46">
        <v>-1377240.15</v>
      </c>
      <c r="F299" s="46">
        <v>40.590632183908042</v>
      </c>
      <c r="G299" s="46">
        <v>39.9</v>
      </c>
      <c r="H299" s="46">
        <v>42.45</v>
      </c>
      <c r="I299" s="70" t="s">
        <v>56</v>
      </c>
    </row>
    <row r="300" spans="2:13" s="36" customFormat="1" ht="57.5" customHeight="1" x14ac:dyDescent="0.25">
      <c r="B300" s="52">
        <v>45217</v>
      </c>
      <c r="C300" s="28" t="s">
        <v>57</v>
      </c>
      <c r="D300" s="30">
        <v>-29183</v>
      </c>
      <c r="E300" s="46">
        <v>-1244543.8999999999</v>
      </c>
      <c r="F300" s="46">
        <v>42.64619470239527</v>
      </c>
      <c r="G300" s="46">
        <v>42.3</v>
      </c>
      <c r="H300" s="46">
        <v>42.8</v>
      </c>
      <c r="I300" s="70" t="s">
        <v>56</v>
      </c>
    </row>
    <row r="301" spans="2:13" s="36" customFormat="1" ht="14.25" customHeight="1" x14ac:dyDescent="0.25">
      <c r="B301" s="52">
        <v>45218</v>
      </c>
      <c r="C301" s="28" t="s">
        <v>53</v>
      </c>
      <c r="D301" s="30" t="s">
        <v>54</v>
      </c>
      <c r="E301" s="46" t="s">
        <v>54</v>
      </c>
      <c r="F301" s="46" t="s">
        <v>54</v>
      </c>
      <c r="G301" s="46" t="s">
        <v>54</v>
      </c>
      <c r="H301" s="46" t="s">
        <v>54</v>
      </c>
      <c r="I301" s="70"/>
    </row>
    <row r="302" spans="2:13" s="36" customFormat="1" ht="14.25" customHeight="1" x14ac:dyDescent="0.25">
      <c r="B302" s="52">
        <v>45219</v>
      </c>
      <c r="C302" s="28" t="s">
        <v>53</v>
      </c>
      <c r="D302" s="30" t="s">
        <v>54</v>
      </c>
      <c r="E302" s="46" t="s">
        <v>54</v>
      </c>
      <c r="F302" s="46" t="s">
        <v>54</v>
      </c>
      <c r="G302" s="46" t="s">
        <v>54</v>
      </c>
      <c r="H302" s="46" t="s">
        <v>54</v>
      </c>
      <c r="I302" s="70"/>
    </row>
    <row r="303" spans="2:13" s="36" customFormat="1" ht="14.25" customHeight="1" x14ac:dyDescent="0.25">
      <c r="B303" s="52">
        <v>45220</v>
      </c>
      <c r="C303" s="28" t="s">
        <v>53</v>
      </c>
      <c r="D303" s="30" t="s">
        <v>54</v>
      </c>
      <c r="E303" s="46" t="s">
        <v>54</v>
      </c>
      <c r="F303" s="46" t="s">
        <v>54</v>
      </c>
      <c r="G303" s="46" t="s">
        <v>54</v>
      </c>
      <c r="H303" s="46" t="s">
        <v>54</v>
      </c>
      <c r="I303" s="70"/>
    </row>
    <row r="304" spans="2:13" s="36" customFormat="1" ht="14.25" customHeight="1" x14ac:dyDescent="0.25">
      <c r="B304" s="52">
        <v>45221</v>
      </c>
      <c r="C304" s="28" t="s">
        <v>53</v>
      </c>
      <c r="D304" s="30" t="s">
        <v>54</v>
      </c>
      <c r="E304" s="46" t="s">
        <v>54</v>
      </c>
      <c r="F304" s="46" t="s">
        <v>54</v>
      </c>
      <c r="G304" s="46" t="s">
        <v>54</v>
      </c>
      <c r="H304" s="46" t="s">
        <v>54</v>
      </c>
      <c r="I304" s="70"/>
    </row>
    <row r="305" spans="2:13" s="36" customFormat="1" ht="14.25" customHeight="1" x14ac:dyDescent="0.25">
      <c r="B305" s="52">
        <v>45222</v>
      </c>
      <c r="C305" s="28" t="s">
        <v>53</v>
      </c>
      <c r="D305" s="30" t="s">
        <v>54</v>
      </c>
      <c r="E305" s="46" t="s">
        <v>54</v>
      </c>
      <c r="F305" s="46" t="s">
        <v>54</v>
      </c>
      <c r="G305" s="46" t="s">
        <v>54</v>
      </c>
      <c r="H305" s="46" t="s">
        <v>54</v>
      </c>
      <c r="I305" s="70"/>
    </row>
    <row r="306" spans="2:13" s="36" customFormat="1" ht="57" customHeight="1" x14ac:dyDescent="0.25">
      <c r="B306" s="52">
        <v>45223</v>
      </c>
      <c r="C306" s="28" t="s">
        <v>55</v>
      </c>
      <c r="D306" s="30">
        <v>48335</v>
      </c>
      <c r="E306" s="46">
        <v>2283139.6800000006</v>
      </c>
      <c r="F306" s="46">
        <v>47.235743870901018</v>
      </c>
      <c r="G306" s="46">
        <v>47</v>
      </c>
      <c r="H306" s="46">
        <v>48</v>
      </c>
      <c r="I306" s="70" t="s">
        <v>56</v>
      </c>
      <c r="J306" s="29"/>
      <c r="K306" s="29"/>
      <c r="L306" s="29"/>
      <c r="M306" s="29"/>
    </row>
    <row r="307" spans="2:13" s="36" customFormat="1" ht="14.25" customHeight="1" x14ac:dyDescent="0.25">
      <c r="B307" s="52">
        <v>45224</v>
      </c>
      <c r="C307" s="28" t="s">
        <v>53</v>
      </c>
      <c r="D307" s="30" t="s">
        <v>54</v>
      </c>
      <c r="E307" s="46" t="s">
        <v>54</v>
      </c>
      <c r="F307" s="46" t="s">
        <v>54</v>
      </c>
      <c r="G307" s="46" t="s">
        <v>54</v>
      </c>
      <c r="H307" s="46" t="s">
        <v>54</v>
      </c>
      <c r="I307" s="70"/>
      <c r="J307" s="29"/>
      <c r="K307" s="29"/>
      <c r="L307" s="29"/>
      <c r="M307" s="29"/>
    </row>
    <row r="308" spans="2:13" s="36" customFormat="1" ht="14.25" customHeight="1" x14ac:dyDescent="0.25">
      <c r="B308" s="52">
        <v>45225</v>
      </c>
      <c r="C308" s="28" t="s">
        <v>53</v>
      </c>
      <c r="D308" s="30" t="s">
        <v>54</v>
      </c>
      <c r="E308" s="46" t="s">
        <v>54</v>
      </c>
      <c r="F308" s="46" t="s">
        <v>54</v>
      </c>
      <c r="G308" s="46" t="s">
        <v>54</v>
      </c>
      <c r="H308" s="46" t="s">
        <v>54</v>
      </c>
      <c r="I308" s="70"/>
      <c r="J308" s="29"/>
      <c r="K308" s="29"/>
      <c r="L308" s="29"/>
      <c r="M308" s="29"/>
    </row>
    <row r="309" spans="2:13" s="36" customFormat="1" ht="56" customHeight="1" x14ac:dyDescent="0.25">
      <c r="B309" s="52">
        <v>45226</v>
      </c>
      <c r="C309" s="28" t="s">
        <v>57</v>
      </c>
      <c r="D309" s="30">
        <v>-31890</v>
      </c>
      <c r="E309" s="46">
        <v>-1397137.25</v>
      </c>
      <c r="F309" s="46">
        <v>43.811139855754156</v>
      </c>
      <c r="G309" s="46">
        <v>42</v>
      </c>
      <c r="H309" s="46">
        <v>44.61</v>
      </c>
      <c r="I309" s="70" t="s">
        <v>56</v>
      </c>
    </row>
    <row r="310" spans="2:13" s="36" customFormat="1" ht="14.25" customHeight="1" x14ac:dyDescent="0.25">
      <c r="B310" s="52">
        <v>45227</v>
      </c>
      <c r="C310" s="28" t="s">
        <v>53</v>
      </c>
      <c r="D310" s="30" t="s">
        <v>54</v>
      </c>
      <c r="E310" s="46" t="s">
        <v>54</v>
      </c>
      <c r="F310" s="46" t="s">
        <v>54</v>
      </c>
      <c r="G310" s="46" t="s">
        <v>54</v>
      </c>
      <c r="H310" s="46" t="s">
        <v>54</v>
      </c>
      <c r="I310" s="70"/>
    </row>
    <row r="311" spans="2:13" s="36" customFormat="1" ht="58.5" customHeight="1" x14ac:dyDescent="0.25">
      <c r="B311" s="52">
        <v>45228</v>
      </c>
      <c r="C311" s="28" t="s">
        <v>57</v>
      </c>
      <c r="D311" s="30">
        <v>-15911</v>
      </c>
      <c r="E311" s="46">
        <v>-716158.65</v>
      </c>
      <c r="F311" s="46">
        <v>45.010285337188108</v>
      </c>
      <c r="G311" s="46">
        <v>44.98</v>
      </c>
      <c r="H311" s="46">
        <v>45.55</v>
      </c>
      <c r="I311" s="70" t="s">
        <v>56</v>
      </c>
    </row>
    <row r="312" spans="2:13" s="36" customFormat="1" ht="14.25" customHeight="1" x14ac:dyDescent="0.25">
      <c r="B312" s="52">
        <v>45229</v>
      </c>
      <c r="C312" s="28" t="s">
        <v>53</v>
      </c>
      <c r="D312" s="30" t="s">
        <v>54</v>
      </c>
      <c r="E312" s="46" t="s">
        <v>54</v>
      </c>
      <c r="F312" s="46" t="s">
        <v>54</v>
      </c>
      <c r="G312" s="46" t="s">
        <v>54</v>
      </c>
      <c r="H312" s="46" t="s">
        <v>54</v>
      </c>
      <c r="I312" s="70"/>
    </row>
    <row r="313" spans="2:13" s="36" customFormat="1" ht="14.25" customHeight="1" x14ac:dyDescent="0.25">
      <c r="B313" s="52">
        <v>45230</v>
      </c>
      <c r="C313" s="28" t="s">
        <v>53</v>
      </c>
      <c r="D313" s="30" t="s">
        <v>54</v>
      </c>
      <c r="E313" s="46" t="s">
        <v>54</v>
      </c>
      <c r="F313" s="46" t="s">
        <v>54</v>
      </c>
      <c r="G313" s="46" t="s">
        <v>54</v>
      </c>
      <c r="H313" s="46" t="s">
        <v>54</v>
      </c>
      <c r="I313" s="70"/>
      <c r="J313" s="29"/>
      <c r="K313" s="29"/>
      <c r="L313" s="29"/>
      <c r="M313" s="29"/>
    </row>
    <row r="314" spans="2:13" s="36" customFormat="1" ht="14.25" customHeight="1" x14ac:dyDescent="0.25">
      <c r="B314" s="52">
        <v>45231</v>
      </c>
      <c r="C314" s="28" t="s">
        <v>53</v>
      </c>
      <c r="D314" s="30" t="s">
        <v>54</v>
      </c>
      <c r="E314" s="46" t="s">
        <v>54</v>
      </c>
      <c r="F314" s="46" t="s">
        <v>54</v>
      </c>
      <c r="G314" s="46" t="s">
        <v>54</v>
      </c>
      <c r="H314" s="46" t="s">
        <v>54</v>
      </c>
      <c r="I314" s="70"/>
    </row>
    <row r="315" spans="2:13" s="36" customFormat="1" ht="56" x14ac:dyDescent="0.25">
      <c r="B315" s="52">
        <v>45232</v>
      </c>
      <c r="C315" s="28" t="s">
        <v>57</v>
      </c>
      <c r="D315" s="30">
        <v>-70000</v>
      </c>
      <c r="E315" s="46">
        <v>-2204323.39</v>
      </c>
      <c r="F315" s="46">
        <v>31.49</v>
      </c>
      <c r="G315" s="46">
        <v>28</v>
      </c>
      <c r="H315" s="46">
        <v>34.549999999999997</v>
      </c>
      <c r="I315" s="70" t="s">
        <v>56</v>
      </c>
    </row>
    <row r="316" spans="2:13" s="36" customFormat="1" ht="14.25" customHeight="1" x14ac:dyDescent="0.25">
      <c r="B316" s="52">
        <v>45233</v>
      </c>
      <c r="C316" s="28" t="s">
        <v>53</v>
      </c>
      <c r="D316" s="30" t="s">
        <v>54</v>
      </c>
      <c r="E316" s="46" t="s">
        <v>54</v>
      </c>
      <c r="F316" s="46" t="s">
        <v>54</v>
      </c>
      <c r="G316" s="46" t="s">
        <v>54</v>
      </c>
      <c r="H316" s="46" t="s">
        <v>54</v>
      </c>
      <c r="I316" s="70"/>
    </row>
    <row r="317" spans="2:13" s="36" customFormat="1" ht="14.25" customHeight="1" x14ac:dyDescent="0.25">
      <c r="B317" s="52">
        <v>45234</v>
      </c>
      <c r="C317" s="28" t="s">
        <v>53</v>
      </c>
      <c r="D317" s="30" t="s">
        <v>54</v>
      </c>
      <c r="E317" s="46" t="s">
        <v>54</v>
      </c>
      <c r="F317" s="46" t="s">
        <v>54</v>
      </c>
      <c r="G317" s="46" t="s">
        <v>54</v>
      </c>
      <c r="H317" s="46" t="s">
        <v>54</v>
      </c>
      <c r="I317" s="70"/>
    </row>
    <row r="318" spans="2:13" s="36" customFormat="1" ht="56" customHeight="1" x14ac:dyDescent="0.25">
      <c r="B318" s="52">
        <v>45235</v>
      </c>
      <c r="C318" s="28" t="s">
        <v>57</v>
      </c>
      <c r="D318" s="30">
        <v>-500</v>
      </c>
      <c r="E318" s="46">
        <v>-19300</v>
      </c>
      <c r="F318" s="46">
        <v>38.6</v>
      </c>
      <c r="G318" s="46">
        <v>38.6</v>
      </c>
      <c r="H318" s="46">
        <v>38.6</v>
      </c>
      <c r="I318" s="70" t="s">
        <v>56</v>
      </c>
    </row>
    <row r="319" spans="2:13" s="36" customFormat="1" ht="14.25" customHeight="1" x14ac:dyDescent="0.25">
      <c r="B319" s="52">
        <v>45236</v>
      </c>
      <c r="C319" s="28" t="s">
        <v>53</v>
      </c>
      <c r="D319" s="30" t="s">
        <v>54</v>
      </c>
      <c r="E319" s="46" t="s">
        <v>54</v>
      </c>
      <c r="F319" s="46" t="s">
        <v>54</v>
      </c>
      <c r="G319" s="46" t="s">
        <v>54</v>
      </c>
      <c r="H319" s="46" t="s">
        <v>54</v>
      </c>
      <c r="I319" s="70"/>
    </row>
    <row r="320" spans="2:13" s="36" customFormat="1" ht="64" customHeight="1" x14ac:dyDescent="0.25">
      <c r="B320" s="52">
        <v>45237</v>
      </c>
      <c r="C320" s="28" t="s">
        <v>55</v>
      </c>
      <c r="D320" s="30">
        <v>29297</v>
      </c>
      <c r="E320" s="46">
        <v>1227445.47</v>
      </c>
      <c r="F320" s="46">
        <v>41.896626617059766</v>
      </c>
      <c r="G320" s="46">
        <v>40.51</v>
      </c>
      <c r="H320" s="46">
        <v>42.25</v>
      </c>
      <c r="I320" s="70" t="s">
        <v>56</v>
      </c>
    </row>
    <row r="321" spans="2:13" s="36" customFormat="1" ht="55.5" customHeight="1" x14ac:dyDescent="0.25">
      <c r="B321" s="52">
        <v>45238</v>
      </c>
      <c r="C321" s="28" t="s">
        <v>55</v>
      </c>
      <c r="D321" s="30">
        <v>20005</v>
      </c>
      <c r="E321" s="46">
        <v>801069.81</v>
      </c>
      <c r="F321" s="46">
        <v>40.043479630092477</v>
      </c>
      <c r="G321" s="46">
        <v>39.69</v>
      </c>
      <c r="H321" s="46">
        <v>40.35</v>
      </c>
      <c r="I321" s="70" t="s">
        <v>56</v>
      </c>
    </row>
    <row r="322" spans="2:13" s="36" customFormat="1" ht="14.25" customHeight="1" x14ac:dyDescent="0.25">
      <c r="B322" s="52">
        <v>45239</v>
      </c>
      <c r="C322" s="28" t="s">
        <v>53</v>
      </c>
      <c r="D322" s="30" t="s">
        <v>54</v>
      </c>
      <c r="E322" s="46" t="s">
        <v>54</v>
      </c>
      <c r="F322" s="46" t="s">
        <v>54</v>
      </c>
      <c r="G322" s="46" t="s">
        <v>54</v>
      </c>
      <c r="H322" s="46" t="s">
        <v>54</v>
      </c>
      <c r="I322" s="70"/>
    </row>
    <row r="323" spans="2:13" s="36" customFormat="1" ht="14.25" customHeight="1" x14ac:dyDescent="0.25">
      <c r="B323" s="52">
        <v>45240</v>
      </c>
      <c r="C323" s="28" t="s">
        <v>53</v>
      </c>
      <c r="D323" s="30" t="s">
        <v>54</v>
      </c>
      <c r="E323" s="46" t="s">
        <v>54</v>
      </c>
      <c r="F323" s="46" t="s">
        <v>54</v>
      </c>
      <c r="G323" s="46" t="s">
        <v>54</v>
      </c>
      <c r="H323" s="46" t="s">
        <v>54</v>
      </c>
      <c r="I323" s="70"/>
      <c r="J323" s="29"/>
      <c r="K323" s="29"/>
      <c r="L323" s="29"/>
      <c r="M323" s="29"/>
    </row>
    <row r="324" spans="2:13" s="36" customFormat="1" ht="14.25" customHeight="1" x14ac:dyDescent="0.25">
      <c r="B324" s="52">
        <v>45241</v>
      </c>
      <c r="C324" s="28" t="s">
        <v>53</v>
      </c>
      <c r="D324" s="30" t="s">
        <v>54</v>
      </c>
      <c r="E324" s="46" t="s">
        <v>54</v>
      </c>
      <c r="F324" s="46" t="s">
        <v>54</v>
      </c>
      <c r="G324" s="46" t="s">
        <v>54</v>
      </c>
      <c r="H324" s="46" t="s">
        <v>54</v>
      </c>
      <c r="I324" s="70"/>
      <c r="J324" s="29"/>
      <c r="K324" s="29"/>
      <c r="L324" s="29"/>
      <c r="M324" s="29"/>
    </row>
    <row r="325" spans="2:13" s="36" customFormat="1" ht="56" x14ac:dyDescent="0.25">
      <c r="B325" s="52">
        <v>45242</v>
      </c>
      <c r="C325" s="28" t="s">
        <v>57</v>
      </c>
      <c r="D325" s="30">
        <v>-72558</v>
      </c>
      <c r="E325" s="46">
        <v>-2038763.56</v>
      </c>
      <c r="F325" s="46">
        <v>28.1</v>
      </c>
      <c r="G325" s="46">
        <v>36.85</v>
      </c>
      <c r="H325" s="46">
        <v>30.8</v>
      </c>
      <c r="I325" s="70" t="s">
        <v>56</v>
      </c>
    </row>
    <row r="326" spans="2:13" s="36" customFormat="1" ht="56" x14ac:dyDescent="0.25">
      <c r="B326" s="52">
        <v>45243</v>
      </c>
      <c r="C326" s="28" t="s">
        <v>57</v>
      </c>
      <c r="D326" s="30">
        <v>-34751</v>
      </c>
      <c r="E326" s="46">
        <v>-1038240.45</v>
      </c>
      <c r="F326" s="46">
        <v>29.88</v>
      </c>
      <c r="G326" s="46">
        <v>28.95</v>
      </c>
      <c r="H326" s="46">
        <v>30.55</v>
      </c>
      <c r="I326" s="70" t="s">
        <v>56</v>
      </c>
    </row>
    <row r="327" spans="2:13" s="36" customFormat="1" ht="56" customHeight="1" x14ac:dyDescent="0.25">
      <c r="B327" s="52">
        <v>45244</v>
      </c>
      <c r="C327" s="28" t="s">
        <v>57</v>
      </c>
      <c r="D327" s="30">
        <v>-27116</v>
      </c>
      <c r="E327" s="46">
        <v>-1009169.75</v>
      </c>
      <c r="F327" s="46">
        <v>37.216763165658655</v>
      </c>
      <c r="G327" s="46">
        <v>36.35</v>
      </c>
      <c r="H327" s="46">
        <v>38.75</v>
      </c>
      <c r="I327" s="70" t="s">
        <v>56</v>
      </c>
      <c r="J327" s="29"/>
      <c r="K327" s="29"/>
      <c r="L327" s="29"/>
      <c r="M327" s="29"/>
    </row>
    <row r="328" spans="2:13" s="36" customFormat="1" ht="13.5" x14ac:dyDescent="0.25">
      <c r="B328" s="52">
        <v>45245</v>
      </c>
      <c r="C328" s="28" t="s">
        <v>53</v>
      </c>
      <c r="D328" s="30" t="s">
        <v>54</v>
      </c>
      <c r="E328" s="46" t="s">
        <v>54</v>
      </c>
      <c r="F328" s="46" t="s">
        <v>54</v>
      </c>
      <c r="G328" s="46" t="s">
        <v>54</v>
      </c>
      <c r="H328" s="46" t="s">
        <v>54</v>
      </c>
      <c r="I328" s="70"/>
    </row>
    <row r="329" spans="2:13" s="36" customFormat="1" ht="57.5" customHeight="1" x14ac:dyDescent="0.25">
      <c r="B329" s="52">
        <v>45246</v>
      </c>
      <c r="C329" s="28" t="s">
        <v>55</v>
      </c>
      <c r="D329" s="30">
        <v>26000</v>
      </c>
      <c r="E329" s="46">
        <v>1070196.75</v>
      </c>
      <c r="F329" s="46">
        <v>41.161413461538459</v>
      </c>
      <c r="G329" s="46">
        <v>41</v>
      </c>
      <c r="H329" s="46">
        <v>41.41</v>
      </c>
      <c r="I329" s="70" t="s">
        <v>56</v>
      </c>
    </row>
    <row r="330" spans="2:13" s="36" customFormat="1" ht="14.25" customHeight="1" x14ac:dyDescent="0.25">
      <c r="B330" s="52">
        <v>45247</v>
      </c>
      <c r="C330" s="28" t="s">
        <v>53</v>
      </c>
      <c r="D330" s="30" t="s">
        <v>54</v>
      </c>
      <c r="E330" s="46" t="s">
        <v>54</v>
      </c>
      <c r="F330" s="46" t="s">
        <v>54</v>
      </c>
      <c r="G330" s="46" t="s">
        <v>54</v>
      </c>
      <c r="H330" s="46" t="s">
        <v>54</v>
      </c>
      <c r="I330" s="70"/>
    </row>
    <row r="331" spans="2:13" s="36" customFormat="1" ht="14.25" customHeight="1" x14ac:dyDescent="0.25">
      <c r="B331" s="52">
        <v>45248</v>
      </c>
      <c r="C331" s="28" t="s">
        <v>53</v>
      </c>
      <c r="D331" s="30" t="s">
        <v>54</v>
      </c>
      <c r="E331" s="46" t="s">
        <v>54</v>
      </c>
      <c r="F331" s="46" t="s">
        <v>54</v>
      </c>
      <c r="G331" s="46" t="s">
        <v>54</v>
      </c>
      <c r="H331" s="46" t="s">
        <v>54</v>
      </c>
      <c r="I331" s="70"/>
    </row>
    <row r="332" spans="2:13" s="36" customFormat="1" ht="57.5" customHeight="1" x14ac:dyDescent="0.25">
      <c r="B332" s="52">
        <v>45249</v>
      </c>
      <c r="C332" s="28" t="s">
        <v>57</v>
      </c>
      <c r="D332" s="30">
        <v>-31000</v>
      </c>
      <c r="E332" s="46">
        <v>-1141908.25</v>
      </c>
      <c r="F332" s="46">
        <v>36.835749999999997</v>
      </c>
      <c r="G332" s="46">
        <v>36.450000000000003</v>
      </c>
      <c r="H332" s="46">
        <v>38</v>
      </c>
      <c r="I332" s="70" t="s">
        <v>56</v>
      </c>
    </row>
    <row r="333" spans="2:13" s="36" customFormat="1" ht="14.25" customHeight="1" x14ac:dyDescent="0.25">
      <c r="B333" s="52">
        <v>45250</v>
      </c>
      <c r="C333" s="28" t="s">
        <v>53</v>
      </c>
      <c r="D333" s="30" t="s">
        <v>54</v>
      </c>
      <c r="E333" s="46" t="s">
        <v>54</v>
      </c>
      <c r="F333" s="46" t="s">
        <v>54</v>
      </c>
      <c r="G333" s="46" t="s">
        <v>54</v>
      </c>
      <c r="H333" s="46" t="s">
        <v>54</v>
      </c>
      <c r="I333" s="70"/>
    </row>
    <row r="334" spans="2:13" s="36" customFormat="1" ht="14.25" customHeight="1" x14ac:dyDescent="0.25">
      <c r="B334" s="52">
        <v>45251</v>
      </c>
      <c r="C334" s="28" t="s">
        <v>53</v>
      </c>
      <c r="D334" s="30" t="s">
        <v>54</v>
      </c>
      <c r="E334" s="46" t="s">
        <v>54</v>
      </c>
      <c r="F334" s="46" t="s">
        <v>54</v>
      </c>
      <c r="G334" s="46" t="s">
        <v>54</v>
      </c>
      <c r="H334" s="46" t="s">
        <v>54</v>
      </c>
      <c r="I334" s="70"/>
    </row>
    <row r="335" spans="2:13" s="36" customFormat="1" ht="14.25" customHeight="1" x14ac:dyDescent="0.25">
      <c r="B335" s="52">
        <v>45252</v>
      </c>
      <c r="C335" s="28" t="s">
        <v>53</v>
      </c>
      <c r="D335" s="30" t="s">
        <v>54</v>
      </c>
      <c r="E335" s="46" t="s">
        <v>54</v>
      </c>
      <c r="F335" s="46" t="s">
        <v>54</v>
      </c>
      <c r="G335" s="46" t="s">
        <v>54</v>
      </c>
      <c r="H335" s="46" t="s">
        <v>54</v>
      </c>
      <c r="I335" s="70"/>
    </row>
    <row r="336" spans="2:13" s="36" customFormat="1" ht="14.25" customHeight="1" x14ac:dyDescent="0.25">
      <c r="B336" s="52">
        <v>45253</v>
      </c>
      <c r="C336" s="28" t="s">
        <v>53</v>
      </c>
      <c r="D336" s="30" t="s">
        <v>54</v>
      </c>
      <c r="E336" s="46" t="s">
        <v>54</v>
      </c>
      <c r="F336" s="46" t="s">
        <v>54</v>
      </c>
      <c r="G336" s="46" t="s">
        <v>54</v>
      </c>
      <c r="H336" s="46" t="s">
        <v>54</v>
      </c>
      <c r="I336" s="70"/>
    </row>
    <row r="337" spans="2:13" s="36" customFormat="1" ht="58.5" customHeight="1" x14ac:dyDescent="0.25">
      <c r="B337" s="52">
        <v>45254</v>
      </c>
      <c r="C337" s="28" t="s">
        <v>55</v>
      </c>
      <c r="D337" s="30">
        <v>25510</v>
      </c>
      <c r="E337" s="46">
        <v>1134620.1000000001</v>
      </c>
      <c r="F337" s="46">
        <v>44.477463739709918</v>
      </c>
      <c r="G337" s="46">
        <v>43.31</v>
      </c>
      <c r="H337" s="46">
        <v>44.8</v>
      </c>
      <c r="I337" s="70" t="s">
        <v>56</v>
      </c>
    </row>
    <row r="338" spans="2:13" s="36" customFormat="1" ht="57.5" customHeight="1" x14ac:dyDescent="0.25">
      <c r="B338" s="52">
        <v>45255</v>
      </c>
      <c r="C338" s="28" t="s">
        <v>55</v>
      </c>
      <c r="D338" s="30">
        <v>20419</v>
      </c>
      <c r="E338" s="46">
        <v>884323.36</v>
      </c>
      <c r="F338" s="46">
        <v>43.308847641902148</v>
      </c>
      <c r="G338" s="46">
        <v>41.95</v>
      </c>
      <c r="H338" s="46">
        <v>45</v>
      </c>
      <c r="I338" s="70" t="s">
        <v>56</v>
      </c>
    </row>
    <row r="339" spans="2:13" s="36" customFormat="1" ht="58.5" customHeight="1" x14ac:dyDescent="0.25">
      <c r="B339" s="52">
        <v>45256</v>
      </c>
      <c r="C339" s="28" t="s">
        <v>55</v>
      </c>
      <c r="D339" s="30">
        <v>32000</v>
      </c>
      <c r="E339" s="46">
        <v>1447332.49</v>
      </c>
      <c r="F339" s="46">
        <v>45.2291403125</v>
      </c>
      <c r="G339" s="46">
        <v>44.6</v>
      </c>
      <c r="H339" s="46">
        <v>48</v>
      </c>
      <c r="I339" s="70" t="s">
        <v>56</v>
      </c>
    </row>
    <row r="340" spans="2:13" s="36" customFormat="1" ht="57.5" customHeight="1" x14ac:dyDescent="0.25">
      <c r="B340" s="52">
        <v>45257</v>
      </c>
      <c r="C340" s="28" t="s">
        <v>55</v>
      </c>
      <c r="D340" s="30">
        <v>55654</v>
      </c>
      <c r="E340" s="46">
        <v>2345673.6800000006</v>
      </c>
      <c r="F340" s="46">
        <v>42.147440974593032</v>
      </c>
      <c r="G340" s="46">
        <v>41.55</v>
      </c>
      <c r="H340" s="46">
        <v>42.36</v>
      </c>
      <c r="I340" s="70" t="s">
        <v>56</v>
      </c>
      <c r="J340" s="29"/>
      <c r="K340" s="29"/>
      <c r="L340" s="29"/>
      <c r="M340" s="29"/>
    </row>
    <row r="341" spans="2:13" s="36" customFormat="1" ht="58.5" customHeight="1" x14ac:dyDescent="0.25">
      <c r="B341" s="52">
        <v>45258</v>
      </c>
      <c r="C341" s="28" t="s">
        <v>55</v>
      </c>
      <c r="D341" s="30">
        <v>45908</v>
      </c>
      <c r="E341" s="46">
        <v>1916974.3199999996</v>
      </c>
      <c r="F341" s="46">
        <v>41.756868519647981</v>
      </c>
      <c r="G341" s="46">
        <v>40.08</v>
      </c>
      <c r="H341" s="46">
        <v>43.5</v>
      </c>
      <c r="I341" s="70" t="s">
        <v>56</v>
      </c>
      <c r="J341" s="29"/>
      <c r="K341" s="29"/>
      <c r="L341" s="29"/>
      <c r="M341" s="29"/>
    </row>
    <row r="342" spans="2:13" s="36" customFormat="1" ht="55.5" customHeight="1" x14ac:dyDescent="0.25">
      <c r="B342" s="52">
        <v>45259</v>
      </c>
      <c r="C342" s="28" t="s">
        <v>55</v>
      </c>
      <c r="D342" s="30">
        <v>5000</v>
      </c>
      <c r="E342" s="46">
        <v>190000</v>
      </c>
      <c r="F342" s="46">
        <v>38</v>
      </c>
      <c r="G342" s="46">
        <v>38</v>
      </c>
      <c r="H342" s="46">
        <v>38</v>
      </c>
      <c r="I342" s="70" t="s">
        <v>56</v>
      </c>
      <c r="J342" s="29"/>
      <c r="K342" s="29"/>
      <c r="L342" s="29"/>
      <c r="M342" s="29"/>
    </row>
    <row r="343" spans="2:13" s="36" customFormat="1" ht="14.25" customHeight="1" x14ac:dyDescent="0.25">
      <c r="B343" s="52">
        <v>45260</v>
      </c>
      <c r="C343" s="28" t="s">
        <v>53</v>
      </c>
      <c r="D343" s="30" t="s">
        <v>54</v>
      </c>
      <c r="E343" s="46" t="s">
        <v>54</v>
      </c>
      <c r="F343" s="46" t="s">
        <v>54</v>
      </c>
      <c r="G343" s="46" t="s">
        <v>54</v>
      </c>
      <c r="H343" s="46" t="s">
        <v>54</v>
      </c>
      <c r="I343" s="70"/>
      <c r="J343" s="29"/>
      <c r="K343" s="29"/>
      <c r="L343" s="29"/>
      <c r="M343" s="29"/>
    </row>
    <row r="344" spans="2:13" s="36" customFormat="1" ht="14.25" customHeight="1" x14ac:dyDescent="0.25">
      <c r="B344" s="52">
        <v>45261</v>
      </c>
      <c r="C344" s="28" t="s">
        <v>53</v>
      </c>
      <c r="D344" s="30" t="s">
        <v>54</v>
      </c>
      <c r="E344" s="46" t="s">
        <v>54</v>
      </c>
      <c r="F344" s="46" t="s">
        <v>54</v>
      </c>
      <c r="G344" s="46" t="s">
        <v>54</v>
      </c>
      <c r="H344" s="46" t="s">
        <v>54</v>
      </c>
      <c r="I344" s="70"/>
      <c r="J344" s="29"/>
      <c r="K344" s="29"/>
      <c r="L344" s="29"/>
      <c r="M344" s="29"/>
    </row>
    <row r="345" spans="2:13" s="36" customFormat="1" ht="14.25" customHeight="1" x14ac:dyDescent="0.25">
      <c r="B345" s="52">
        <v>45262</v>
      </c>
      <c r="C345" s="28" t="s">
        <v>53</v>
      </c>
      <c r="D345" s="30" t="s">
        <v>54</v>
      </c>
      <c r="E345" s="46" t="s">
        <v>54</v>
      </c>
      <c r="F345" s="46" t="s">
        <v>54</v>
      </c>
      <c r="G345" s="46" t="s">
        <v>54</v>
      </c>
      <c r="H345" s="46" t="s">
        <v>54</v>
      </c>
      <c r="I345" s="70"/>
      <c r="J345" s="29"/>
      <c r="K345" s="29"/>
      <c r="L345" s="29"/>
      <c r="M345" s="29"/>
    </row>
    <row r="346" spans="2:13" s="36" customFormat="1" ht="14.25" customHeight="1" x14ac:dyDescent="0.25">
      <c r="B346" s="52">
        <v>45263</v>
      </c>
      <c r="C346" s="28" t="s">
        <v>53</v>
      </c>
      <c r="D346" s="30" t="s">
        <v>54</v>
      </c>
      <c r="E346" s="46" t="s">
        <v>54</v>
      </c>
      <c r="F346" s="46" t="s">
        <v>54</v>
      </c>
      <c r="G346" s="46" t="s">
        <v>54</v>
      </c>
      <c r="H346" s="46" t="s">
        <v>54</v>
      </c>
      <c r="I346" s="70"/>
      <c r="J346" s="29"/>
      <c r="K346" s="29"/>
      <c r="L346" s="29"/>
      <c r="M346" s="29"/>
    </row>
    <row r="347" spans="2:13" s="36" customFormat="1" ht="14.25" customHeight="1" x14ac:dyDescent="0.25">
      <c r="B347" s="52">
        <v>45264</v>
      </c>
      <c r="C347" s="28" t="s">
        <v>53</v>
      </c>
      <c r="D347" s="30" t="s">
        <v>54</v>
      </c>
      <c r="E347" s="46" t="s">
        <v>54</v>
      </c>
      <c r="F347" s="46" t="s">
        <v>54</v>
      </c>
      <c r="G347" s="46" t="s">
        <v>54</v>
      </c>
      <c r="H347" s="46" t="s">
        <v>54</v>
      </c>
      <c r="I347" s="70"/>
    </row>
    <row r="348" spans="2:13" s="36" customFormat="1" ht="57.5" customHeight="1" x14ac:dyDescent="0.25">
      <c r="B348" s="52">
        <v>45265</v>
      </c>
      <c r="C348" s="28" t="s">
        <v>55</v>
      </c>
      <c r="D348" s="30">
        <v>23094</v>
      </c>
      <c r="E348" s="46">
        <v>901875.55</v>
      </c>
      <c r="F348" s="46">
        <v>39.052375075777263</v>
      </c>
      <c r="G348" s="46">
        <v>38.049999999999997</v>
      </c>
      <c r="H348" s="46">
        <v>39.67</v>
      </c>
      <c r="I348" s="70" t="s">
        <v>56</v>
      </c>
      <c r="J348" s="29"/>
      <c r="K348" s="29"/>
      <c r="L348" s="29"/>
      <c r="M348" s="29"/>
    </row>
    <row r="349" spans="2:13" s="36" customFormat="1" ht="14.25" customHeight="1" x14ac:dyDescent="0.25">
      <c r="B349" s="52">
        <v>45266</v>
      </c>
      <c r="C349" s="28" t="s">
        <v>53</v>
      </c>
      <c r="D349" s="30" t="s">
        <v>54</v>
      </c>
      <c r="E349" s="46" t="s">
        <v>54</v>
      </c>
      <c r="F349" s="46" t="s">
        <v>54</v>
      </c>
      <c r="G349" s="46" t="s">
        <v>54</v>
      </c>
      <c r="H349" s="46" t="s">
        <v>54</v>
      </c>
      <c r="I349" s="70"/>
      <c r="J349" s="29"/>
      <c r="K349" s="29"/>
      <c r="L349" s="29"/>
      <c r="M349" s="29"/>
    </row>
    <row r="350" spans="2:13" s="36" customFormat="1" ht="56" customHeight="1" x14ac:dyDescent="0.25">
      <c r="B350" s="52">
        <v>45267</v>
      </c>
      <c r="C350" s="28" t="s">
        <v>55</v>
      </c>
      <c r="D350" s="30">
        <v>29204</v>
      </c>
      <c r="E350" s="46">
        <v>1122738.7000000002</v>
      </c>
      <c r="F350" s="46">
        <v>38.444689083687173</v>
      </c>
      <c r="G350" s="46">
        <v>36.65</v>
      </c>
      <c r="H350" s="46">
        <v>39.6</v>
      </c>
      <c r="I350" s="70" t="s">
        <v>56</v>
      </c>
    </row>
    <row r="351" spans="2:13" s="36" customFormat="1" ht="14.25" customHeight="1" x14ac:dyDescent="0.25">
      <c r="B351" s="52">
        <v>45268</v>
      </c>
      <c r="C351" s="28" t="s">
        <v>53</v>
      </c>
      <c r="D351" s="30" t="s">
        <v>54</v>
      </c>
      <c r="E351" s="46" t="s">
        <v>54</v>
      </c>
      <c r="F351" s="46" t="s">
        <v>54</v>
      </c>
      <c r="G351" s="46" t="s">
        <v>54</v>
      </c>
      <c r="H351" s="46" t="s">
        <v>54</v>
      </c>
      <c r="I351" s="70"/>
    </row>
    <row r="352" spans="2:13" s="36" customFormat="1" ht="56" customHeight="1" x14ac:dyDescent="0.25">
      <c r="B352" s="52">
        <v>45269</v>
      </c>
      <c r="C352" s="28" t="s">
        <v>57</v>
      </c>
      <c r="D352" s="30">
        <v>-79852</v>
      </c>
      <c r="E352" s="46">
        <v>-2673010.2799999998</v>
      </c>
      <c r="F352" s="46">
        <v>33.474556429394369</v>
      </c>
      <c r="G352" s="46">
        <v>31.01</v>
      </c>
      <c r="H352" s="46">
        <v>35.78</v>
      </c>
      <c r="I352" s="70" t="s">
        <v>56</v>
      </c>
    </row>
    <row r="353" spans="2:13" s="36" customFormat="1" ht="58.5" customHeight="1" x14ac:dyDescent="0.25">
      <c r="B353" s="52">
        <v>45270</v>
      </c>
      <c r="C353" s="28" t="s">
        <v>57</v>
      </c>
      <c r="D353" s="30">
        <v>-57430</v>
      </c>
      <c r="E353" s="46">
        <v>-1982755.1</v>
      </c>
      <c r="F353" s="46">
        <v>34.524727494340944</v>
      </c>
      <c r="G353" s="46">
        <v>33.799999999999997</v>
      </c>
      <c r="H353" s="46">
        <v>37.9</v>
      </c>
      <c r="I353" s="70" t="s">
        <v>56</v>
      </c>
      <c r="J353" s="29"/>
      <c r="K353" s="29"/>
      <c r="L353" s="29"/>
      <c r="M353" s="29"/>
    </row>
    <row r="354" spans="2:13" s="36" customFormat="1" ht="14.25" customHeight="1" x14ac:dyDescent="0.25">
      <c r="B354" s="52">
        <v>45271</v>
      </c>
      <c r="C354" s="28" t="s">
        <v>53</v>
      </c>
      <c r="D354" s="30" t="s">
        <v>54</v>
      </c>
      <c r="E354" s="46" t="s">
        <v>54</v>
      </c>
      <c r="F354" s="46" t="s">
        <v>54</v>
      </c>
      <c r="G354" s="46" t="s">
        <v>54</v>
      </c>
      <c r="H354" s="46" t="s">
        <v>54</v>
      </c>
      <c r="I354" s="70"/>
      <c r="J354" s="29"/>
      <c r="K354" s="29"/>
      <c r="L354" s="29"/>
      <c r="M354" s="29"/>
    </row>
    <row r="355" spans="2:13" s="36" customFormat="1" ht="14.25" customHeight="1" x14ac:dyDescent="0.25">
      <c r="B355" s="52">
        <v>45272</v>
      </c>
      <c r="C355" s="28" t="s">
        <v>53</v>
      </c>
      <c r="D355" s="30" t="s">
        <v>54</v>
      </c>
      <c r="E355" s="46" t="s">
        <v>54</v>
      </c>
      <c r="F355" s="46" t="s">
        <v>54</v>
      </c>
      <c r="G355" s="46" t="s">
        <v>54</v>
      </c>
      <c r="H355" s="46" t="s">
        <v>54</v>
      </c>
      <c r="I355" s="70"/>
    </row>
    <row r="356" spans="2:13" s="36" customFormat="1" ht="14.25" customHeight="1" x14ac:dyDescent="0.25">
      <c r="B356" s="52">
        <v>45273</v>
      </c>
      <c r="C356" s="28" t="s">
        <v>53</v>
      </c>
      <c r="D356" s="30" t="s">
        <v>54</v>
      </c>
      <c r="E356" s="46" t="s">
        <v>54</v>
      </c>
      <c r="F356" s="46" t="s">
        <v>54</v>
      </c>
      <c r="G356" s="46" t="s">
        <v>54</v>
      </c>
      <c r="H356" s="46" t="s">
        <v>54</v>
      </c>
      <c r="I356" s="70"/>
    </row>
    <row r="357" spans="2:13" s="36" customFormat="1" ht="14.25" customHeight="1" x14ac:dyDescent="0.25">
      <c r="B357" s="52">
        <v>45274</v>
      </c>
      <c r="C357" s="28" t="s">
        <v>53</v>
      </c>
      <c r="D357" s="30" t="s">
        <v>54</v>
      </c>
      <c r="E357" s="46" t="s">
        <v>54</v>
      </c>
      <c r="F357" s="46" t="s">
        <v>54</v>
      </c>
      <c r="G357" s="46" t="s">
        <v>54</v>
      </c>
      <c r="H357" s="46" t="s">
        <v>54</v>
      </c>
      <c r="I357" s="70"/>
    </row>
    <row r="358" spans="2:13" s="36" customFormat="1" ht="14.25" customHeight="1" x14ac:dyDescent="0.25">
      <c r="B358" s="52">
        <v>45275</v>
      </c>
      <c r="C358" s="28" t="s">
        <v>53</v>
      </c>
      <c r="D358" s="30" t="s">
        <v>54</v>
      </c>
      <c r="E358" s="46" t="s">
        <v>54</v>
      </c>
      <c r="F358" s="46" t="s">
        <v>54</v>
      </c>
      <c r="G358" s="46" t="s">
        <v>54</v>
      </c>
      <c r="H358" s="46" t="s">
        <v>54</v>
      </c>
      <c r="I358" s="70"/>
    </row>
    <row r="359" spans="2:13" s="36" customFormat="1" ht="55.5" customHeight="1" x14ac:dyDescent="0.25">
      <c r="B359" s="52">
        <v>45276</v>
      </c>
      <c r="C359" s="28" t="s">
        <v>55</v>
      </c>
      <c r="D359" s="30">
        <v>10532</v>
      </c>
      <c r="E359" s="46">
        <v>366262.6</v>
      </c>
      <c r="F359" s="46">
        <v>34.776167869350552</v>
      </c>
      <c r="G359" s="46">
        <v>33.450000000000003</v>
      </c>
      <c r="H359" s="46">
        <v>35</v>
      </c>
      <c r="I359" s="70" t="s">
        <v>56</v>
      </c>
    </row>
    <row r="360" spans="2:13" s="36" customFormat="1" ht="58.5" customHeight="1" x14ac:dyDescent="0.25">
      <c r="B360" s="52">
        <v>45277</v>
      </c>
      <c r="C360" s="28" t="s">
        <v>55</v>
      </c>
      <c r="D360" s="30">
        <v>25000</v>
      </c>
      <c r="E360" s="46">
        <v>878186.35000000009</v>
      </c>
      <c r="F360" s="46">
        <v>35.127454</v>
      </c>
      <c r="G360" s="46">
        <v>34.25</v>
      </c>
      <c r="H360" s="46">
        <v>36.5</v>
      </c>
      <c r="I360" s="70" t="s">
        <v>56</v>
      </c>
    </row>
    <row r="361" spans="2:13" s="36" customFormat="1" ht="56" customHeight="1" x14ac:dyDescent="0.25">
      <c r="B361" s="52">
        <v>45278</v>
      </c>
      <c r="C361" s="28" t="s">
        <v>55</v>
      </c>
      <c r="D361" s="30">
        <v>67836</v>
      </c>
      <c r="E361" s="46">
        <v>2552991.25</v>
      </c>
      <c r="F361" s="46">
        <v>37.634755144760895</v>
      </c>
      <c r="G361" s="46">
        <v>33.799999999999997</v>
      </c>
      <c r="H361" s="46">
        <v>39.799999999999997</v>
      </c>
      <c r="I361" s="70" t="s">
        <v>56</v>
      </c>
      <c r="J361" s="29"/>
      <c r="K361" s="29"/>
      <c r="L361" s="29"/>
      <c r="M361" s="29"/>
    </row>
    <row r="362" spans="2:13" s="36" customFormat="1" ht="58.5" customHeight="1" x14ac:dyDescent="0.25">
      <c r="B362" s="52">
        <v>45279</v>
      </c>
      <c r="C362" s="28" t="s">
        <v>55</v>
      </c>
      <c r="D362" s="30">
        <v>13068</v>
      </c>
      <c r="E362" s="46">
        <v>409804.56</v>
      </c>
      <c r="F362" s="46">
        <v>31.359393939393939</v>
      </c>
      <c r="G362" s="46">
        <v>30.99</v>
      </c>
      <c r="H362" s="46">
        <v>31.73</v>
      </c>
      <c r="I362" s="70" t="s">
        <v>56</v>
      </c>
      <c r="J362" s="29"/>
      <c r="K362" s="29"/>
      <c r="L362" s="29"/>
      <c r="M362" s="29"/>
    </row>
    <row r="363" spans="2:13" s="36" customFormat="1" ht="14.25" customHeight="1" x14ac:dyDescent="0.25">
      <c r="B363" s="52">
        <v>45280</v>
      </c>
      <c r="C363" s="28" t="s">
        <v>53</v>
      </c>
      <c r="D363" s="30" t="s">
        <v>54</v>
      </c>
      <c r="E363" s="46" t="s">
        <v>54</v>
      </c>
      <c r="F363" s="46" t="s">
        <v>54</v>
      </c>
      <c r="G363" s="46" t="s">
        <v>54</v>
      </c>
      <c r="H363" s="46" t="s">
        <v>54</v>
      </c>
      <c r="I363" s="70"/>
    </row>
    <row r="364" spans="2:13" s="36" customFormat="1" ht="14.25" customHeight="1" x14ac:dyDescent="0.25">
      <c r="B364" s="52">
        <v>45281</v>
      </c>
      <c r="C364" s="28" t="s">
        <v>53</v>
      </c>
      <c r="D364" s="30" t="s">
        <v>54</v>
      </c>
      <c r="E364" s="46" t="s">
        <v>54</v>
      </c>
      <c r="F364" s="46" t="s">
        <v>54</v>
      </c>
      <c r="G364" s="46" t="s">
        <v>54</v>
      </c>
      <c r="H364" s="46" t="s">
        <v>54</v>
      </c>
      <c r="I364" s="70"/>
      <c r="J364" s="29"/>
      <c r="K364" s="29"/>
      <c r="L364" s="29"/>
      <c r="M364" s="29"/>
    </row>
    <row r="365" spans="2:13" s="36" customFormat="1" ht="14.25" customHeight="1" x14ac:dyDescent="0.25">
      <c r="B365" s="52">
        <v>45282</v>
      </c>
      <c r="C365" s="28" t="s">
        <v>53</v>
      </c>
      <c r="D365" s="30" t="s">
        <v>54</v>
      </c>
      <c r="E365" s="46" t="s">
        <v>54</v>
      </c>
      <c r="F365" s="46" t="s">
        <v>54</v>
      </c>
      <c r="G365" s="46" t="s">
        <v>54</v>
      </c>
      <c r="H365" s="46" t="s">
        <v>54</v>
      </c>
      <c r="I365" s="70"/>
    </row>
    <row r="366" spans="2:13" s="36" customFormat="1" ht="61.5" customHeight="1" x14ac:dyDescent="0.25">
      <c r="B366" s="52">
        <v>45283</v>
      </c>
      <c r="C366" s="28" t="s">
        <v>57</v>
      </c>
      <c r="D366" s="30">
        <v>-59867</v>
      </c>
      <c r="E366" s="46">
        <v>-1890993.77</v>
      </c>
      <c r="F366" s="46">
        <v>31.58657975178312</v>
      </c>
      <c r="G366" s="46">
        <v>31.31</v>
      </c>
      <c r="H366" s="46">
        <v>32.15</v>
      </c>
      <c r="I366" s="70" t="s">
        <v>56</v>
      </c>
      <c r="J366" s="29"/>
      <c r="K366" s="29"/>
      <c r="L366" s="29"/>
      <c r="M366" s="29"/>
    </row>
    <row r="367" spans="2:13" s="36" customFormat="1" ht="14.25" customHeight="1" x14ac:dyDescent="0.25">
      <c r="B367" s="52">
        <v>45284</v>
      </c>
      <c r="C367" s="28" t="s">
        <v>53</v>
      </c>
      <c r="D367" s="30" t="s">
        <v>54</v>
      </c>
      <c r="E367" s="46" t="s">
        <v>54</v>
      </c>
      <c r="F367" s="46" t="s">
        <v>54</v>
      </c>
      <c r="G367" s="46" t="s">
        <v>54</v>
      </c>
      <c r="H367" s="46" t="s">
        <v>54</v>
      </c>
      <c r="I367" s="70"/>
      <c r="J367" s="29"/>
      <c r="K367" s="29"/>
      <c r="L367" s="29"/>
      <c r="M367" s="29"/>
    </row>
    <row r="368" spans="2:13" s="36" customFormat="1" ht="58.5" customHeight="1" x14ac:dyDescent="0.25">
      <c r="B368" s="52">
        <v>45285</v>
      </c>
      <c r="C368" s="28" t="s">
        <v>55</v>
      </c>
      <c r="D368" s="30">
        <v>82895</v>
      </c>
      <c r="E368" s="46">
        <v>2976139.9</v>
      </c>
      <c r="F368" s="46">
        <v>35.902526087218767</v>
      </c>
      <c r="G368" s="46">
        <v>34.1</v>
      </c>
      <c r="H368" s="46">
        <v>36.75</v>
      </c>
      <c r="I368" s="70" t="s">
        <v>56</v>
      </c>
      <c r="J368" s="29"/>
      <c r="K368" s="29"/>
      <c r="L368" s="29"/>
      <c r="M368" s="29"/>
    </row>
    <row r="369" spans="2:13" s="36" customFormat="1" ht="57.5" customHeight="1" x14ac:dyDescent="0.25">
      <c r="B369" s="52">
        <v>45286</v>
      </c>
      <c r="C369" s="28" t="s">
        <v>55</v>
      </c>
      <c r="D369" s="30">
        <v>54198</v>
      </c>
      <c r="E369" s="46">
        <v>2004930.1400000001</v>
      </c>
      <c r="F369" s="46">
        <v>36.992696040444301</v>
      </c>
      <c r="G369" s="46">
        <v>36.1</v>
      </c>
      <c r="H369" s="46">
        <v>37.1</v>
      </c>
      <c r="I369" s="70" t="s">
        <v>56</v>
      </c>
    </row>
    <row r="370" spans="2:13" s="36" customFormat="1" ht="14.25" customHeight="1" x14ac:dyDescent="0.25">
      <c r="B370" s="52">
        <v>45287</v>
      </c>
      <c r="C370" s="28" t="s">
        <v>53</v>
      </c>
      <c r="D370" s="30" t="s">
        <v>54</v>
      </c>
      <c r="E370" s="46" t="s">
        <v>54</v>
      </c>
      <c r="F370" s="46" t="s">
        <v>54</v>
      </c>
      <c r="G370" s="46" t="s">
        <v>54</v>
      </c>
      <c r="H370" s="46" t="s">
        <v>54</v>
      </c>
      <c r="I370" s="70"/>
    </row>
    <row r="371" spans="2:13" s="36" customFormat="1" ht="14.25" customHeight="1" x14ac:dyDescent="0.25">
      <c r="B371" s="52">
        <v>45288</v>
      </c>
      <c r="C371" s="28" t="s">
        <v>53</v>
      </c>
      <c r="D371" s="30" t="s">
        <v>54</v>
      </c>
      <c r="E371" s="46" t="s">
        <v>54</v>
      </c>
      <c r="F371" s="46" t="s">
        <v>54</v>
      </c>
      <c r="G371" s="46" t="s">
        <v>54</v>
      </c>
      <c r="H371" s="46" t="s">
        <v>54</v>
      </c>
      <c r="I371" s="70"/>
      <c r="J371" s="29"/>
      <c r="K371" s="29"/>
      <c r="L371" s="29"/>
      <c r="M371" s="29"/>
    </row>
    <row r="372" spans="2:13" s="36" customFormat="1" ht="35.5" customHeight="1" x14ac:dyDescent="0.25">
      <c r="B372" s="52">
        <v>45289</v>
      </c>
      <c r="C372" s="28" t="s">
        <v>55</v>
      </c>
      <c r="D372" s="30">
        <v>15970</v>
      </c>
      <c r="E372" s="46">
        <v>535185.67000000004</v>
      </c>
      <c r="F372" s="46">
        <v>33.340000000000003</v>
      </c>
      <c r="G372" s="46">
        <v>32.299999999999997</v>
      </c>
      <c r="H372" s="46">
        <v>34</v>
      </c>
      <c r="I372" s="70" t="s">
        <v>56</v>
      </c>
      <c r="J372" s="29"/>
      <c r="K372" s="29"/>
      <c r="L372" s="29"/>
      <c r="M372" s="29"/>
    </row>
    <row r="373" spans="2:13" s="36" customFormat="1" ht="14.25" customHeight="1" x14ac:dyDescent="0.25">
      <c r="B373" s="52">
        <v>45290</v>
      </c>
      <c r="C373" s="28" t="s">
        <v>53</v>
      </c>
      <c r="D373" s="30" t="s">
        <v>54</v>
      </c>
      <c r="E373" s="46" t="s">
        <v>54</v>
      </c>
      <c r="F373" s="46" t="s">
        <v>54</v>
      </c>
      <c r="G373" s="46" t="s">
        <v>54</v>
      </c>
      <c r="H373" s="46" t="s">
        <v>54</v>
      </c>
      <c r="I373" s="70"/>
    </row>
    <row r="374" spans="2:13" s="36" customFormat="1" ht="14.25" customHeight="1" thickBot="1" x14ac:dyDescent="0.3">
      <c r="B374" s="165">
        <v>45291</v>
      </c>
      <c r="C374" s="28" t="s">
        <v>53</v>
      </c>
      <c r="D374" s="30" t="s">
        <v>54</v>
      </c>
      <c r="E374" s="46" t="s">
        <v>54</v>
      </c>
      <c r="F374" s="46" t="s">
        <v>54</v>
      </c>
      <c r="G374" s="46" t="s">
        <v>54</v>
      </c>
      <c r="H374" s="46" t="s">
        <v>54</v>
      </c>
      <c r="I374" s="68"/>
    </row>
    <row r="376" spans="2:13" s="8" customFormat="1" ht="14" x14ac:dyDescent="0.3">
      <c r="B376" s="53" t="s">
        <v>58</v>
      </c>
      <c r="C376" s="54"/>
      <c r="D376" s="54"/>
      <c r="E376" s="55"/>
      <c r="F376" s="54"/>
      <c r="G376" s="54"/>
      <c r="H376" s="54"/>
      <c r="I376" s="67"/>
      <c r="J376" s="67"/>
    </row>
    <row r="377" spans="2:13" s="8" customFormat="1" ht="14" x14ac:dyDescent="0.3">
      <c r="B377" s="53" t="s">
        <v>59</v>
      </c>
      <c r="C377" s="7"/>
      <c r="D377" s="7"/>
      <c r="E377" s="56"/>
      <c r="F377" s="7"/>
      <c r="G377" s="7"/>
      <c r="H377" s="7"/>
      <c r="I377" s="57"/>
      <c r="J377" s="58"/>
    </row>
    <row r="378" spans="2:13" s="8" customFormat="1" ht="14" x14ac:dyDescent="0.3">
      <c r="B378" s="59" t="s">
        <v>60</v>
      </c>
      <c r="C378" s="60"/>
      <c r="D378" s="61"/>
      <c r="E378" s="62"/>
      <c r="F378" s="61"/>
      <c r="G378" s="66" t="s">
        <v>61</v>
      </c>
      <c r="H378" s="61"/>
      <c r="I378" s="57"/>
      <c r="J378" s="58"/>
    </row>
    <row r="379" spans="2:13" s="8" customFormat="1" ht="14" x14ac:dyDescent="0.3">
      <c r="C379" s="63"/>
      <c r="D379" s="64"/>
      <c r="E379" s="65"/>
      <c r="F379" s="64"/>
      <c r="G379" s="64"/>
      <c r="H379" s="64"/>
      <c r="I379" s="58"/>
      <c r="J379" s="58"/>
    </row>
    <row r="380" spans="2:13" s="8" customFormat="1" ht="14" x14ac:dyDescent="0.3">
      <c r="B380" s="53"/>
      <c r="C380" s="63"/>
      <c r="D380" s="64"/>
      <c r="E380" s="65"/>
      <c r="F380" s="64"/>
      <c r="G380" s="64"/>
      <c r="H380" s="64"/>
      <c r="I380" s="58"/>
      <c r="J380" s="58"/>
    </row>
    <row r="381" spans="2:13" s="8" customFormat="1" ht="14" x14ac:dyDescent="0.3">
      <c r="B381" s="53"/>
      <c r="C381" s="63"/>
      <c r="D381" s="64"/>
      <c r="E381" s="65"/>
      <c r="F381" s="64"/>
      <c r="G381" s="64"/>
      <c r="H381" s="64"/>
      <c r="I381" s="58"/>
      <c r="J381" s="58"/>
    </row>
    <row r="390" spans="4:5" x14ac:dyDescent="0.25">
      <c r="D390" s="164"/>
      <c r="E390" s="164"/>
    </row>
  </sheetData>
  <autoFilter ref="A9:P374" xr:uid="{BC95AF5D-F0FB-40E4-96AF-2AD4BFB3ED8F}"/>
  <sortState ref="B10:I375">
    <sortCondition ref="B10:B375"/>
  </sortState>
  <hyperlinks>
    <hyperlink ref="B378" r:id="rId1" xr:uid="{00000000-0004-0000-0100-000000000000}"/>
    <hyperlink ref="G378" r:id="rId2" xr:uid="{00000000-0004-0000-0100-000001000000}"/>
  </hyperlinks>
  <pageMargins left="0.70866141732283472" right="0.70866141732283472" top="0.74803149606299213" bottom="0.74803149606299213" header="0.31496062992125984" footer="0.31496062992125984"/>
  <pageSetup paperSize="9" scale="34"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6588C72DBC964485F42D4EDD8AD866" ma:contentTypeVersion="15" ma:contentTypeDescription="Crear nuevo documento." ma:contentTypeScope="" ma:versionID="e9162fcc6f520e87012f6a8a77e46f5d">
  <xsd:schema xmlns:xsd="http://www.w3.org/2001/XMLSchema" xmlns:xs="http://www.w3.org/2001/XMLSchema" xmlns:p="http://schemas.microsoft.com/office/2006/metadata/properties" xmlns:ns2="bba69b10-c497-49d2-86d6-0a2ff252843f" xmlns:ns3="1d5b5c73-de20-4e04-9cd3-394e24e35ef5" targetNamespace="http://schemas.microsoft.com/office/2006/metadata/properties" ma:root="true" ma:fieldsID="4c73accf429666f646054aae24a2626e" ns2:_="" ns3:_="">
    <xsd:import namespace="bba69b10-c497-49d2-86d6-0a2ff252843f"/>
    <xsd:import namespace="1d5b5c73-de20-4e04-9cd3-394e24e35e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69b10-c497-49d2-86d6-0a2ff2528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63893423-6642-4e46-86c7-65b14e417b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5b5c73-de20-4e04-9cd3-394e24e35ef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6f7f7d-04f4-4bf3-8b5c-d75d5fa7429a}" ma:internalName="TaxCatchAll" ma:showField="CatchAllData" ma:web="1d5b5c73-de20-4e04-9cd3-394e24e35ef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a69b10-c497-49d2-86d6-0a2ff252843f">
      <Terms xmlns="http://schemas.microsoft.com/office/infopath/2007/PartnerControls"/>
    </lcf76f155ced4ddcb4097134ff3c332f>
    <TaxCatchAll xmlns="1d5b5c73-de20-4e04-9cd3-394e24e35ef5" xsi:nil="true"/>
  </documentManagement>
</p:properties>
</file>

<file path=customXml/itemProps1.xml><?xml version="1.0" encoding="utf-8"?>
<ds:datastoreItem xmlns:ds="http://schemas.openxmlformats.org/officeDocument/2006/customXml" ds:itemID="{A96BC9B2-7510-4154-8ED5-36A396349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69b10-c497-49d2-86d6-0a2ff252843f"/>
    <ds:schemaRef ds:uri="1d5b5c73-de20-4e04-9cd3-394e24e35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01582-F3E4-413B-A195-57195E6A214A}">
  <ds:schemaRefs>
    <ds:schemaRef ds:uri="http://schemas.microsoft.com/sharepoint/v3/contenttype/forms"/>
  </ds:schemaRefs>
</ds:datastoreItem>
</file>

<file path=customXml/itemProps3.xml><?xml version="1.0" encoding="utf-8"?>
<ds:datastoreItem xmlns:ds="http://schemas.openxmlformats.org/officeDocument/2006/customXml" ds:itemID="{ACCF3BAC-3F2E-44B5-8179-7A220120C265}">
  <ds:schemaRefs>
    <ds:schemaRef ds:uri="http://purl.org/dc/elements/1.1/"/>
    <ds:schemaRef ds:uri="http://purl.org/dc/dcmitype/"/>
    <ds:schemaRef ds:uri="http://www.w3.org/XML/1998/namespace"/>
    <ds:schemaRef ds:uri="1d5b5c73-de20-4e04-9cd3-394e24e35ef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ba69b10-c497-49d2-86d6-0a2ff252843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PVB - Resumen - Summary</vt:lpstr>
      <vt:lpstr>PVB - Diario - Daily</vt:lpstr>
      <vt:lpstr>'PVB - Diario - Daily'!Área_de_impresión</vt:lpstr>
      <vt:lpstr>'PVB - Resumen - Summary'!Área_de_impresión</vt:lpstr>
    </vt:vector>
  </TitlesOfParts>
  <Manager/>
  <Company>Enagas GTS S.A.U.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semanal de estimaciones de necesidades diarias de gas de operación</dc:title>
  <dc:subject/>
  <dc:creator>Hidalgo Tejero, Ana Maria</dc:creator>
  <cp:keywords/>
  <dc:description/>
  <cp:lastModifiedBy>Tirado Pérez, Juan</cp:lastModifiedBy>
  <cp:revision/>
  <dcterms:created xsi:type="dcterms:W3CDTF">2007-10-04T06:50:16Z</dcterms:created>
  <dcterms:modified xsi:type="dcterms:W3CDTF">2024-01-03T10:34:14Z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0x010100916588C72DBC964485F42D4EDD8AD866</vt:lpwstr>
  </property>
  <property fmtid="{D5CDD505-2E9C-101B-9397-08002B2CF9AE}" pid="3" name="MediaServiceImageTags">
    <vt:lpwstr/>
  </property>
</Properties>
</file>