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heckCompatibility="1"/>
  <mc:AlternateContent xmlns:mc="http://schemas.openxmlformats.org/markup-compatibility/2006">
    <mc:Choice Requires="x15">
      <x15ac:absPath xmlns:x15ac="http://schemas.microsoft.com/office/spreadsheetml/2010/11/ac" url="https://enagascloud365.sharepoint.com/sites/eg2021005/Gas de Operacin/Programa GO Anual/2024/"/>
    </mc:Choice>
  </mc:AlternateContent>
  <xr:revisionPtr revIDLastSave="1" documentId="6_{3A3C9F89-062E-4312-819A-096E8EBD160A}" xr6:coauthVersionLast="36" xr6:coauthVersionMax="47" xr10:uidLastSave="{E81D9A3E-F4F1-4904-A042-655DCAD6AF83}"/>
  <bookViews>
    <workbookView xWindow="-525" yWindow="690" windowWidth="19560" windowHeight="11790" tabRatio="796" xr2:uid="{00000000-000D-0000-FFFF-FFFF00000000}"/>
  </bookViews>
  <sheets>
    <sheet name="Gas Operación" sheetId="7424" r:id="rId1"/>
  </sheets>
  <externalReferences>
    <externalReference r:id="rId2"/>
  </externalReferences>
  <definedNames>
    <definedName name="_xlnm.Print_Area" localSheetId="0">'Gas Operación'!$A$1:$R$36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7424" l="1"/>
  <c r="F27" i="7424"/>
  <c r="G27" i="7424"/>
  <c r="H27" i="7424"/>
  <c r="I27" i="7424"/>
  <c r="J27" i="7424"/>
  <c r="K27" i="7424"/>
  <c r="L27" i="7424"/>
  <c r="M27" i="7424"/>
  <c r="N27" i="7424"/>
  <c r="O27" i="7424"/>
  <c r="D27" i="7424"/>
  <c r="N25" i="7424" l="1"/>
  <c r="O25" i="7424"/>
  <c r="N26" i="7424"/>
  <c r="O26" i="7424"/>
  <c r="Q23" i="7424"/>
  <c r="Q22" i="7424"/>
  <c r="Q21" i="7424"/>
  <c r="Q20" i="7424"/>
  <c r="Q19" i="7424"/>
  <c r="Q18" i="7424"/>
  <c r="Q17" i="7424"/>
  <c r="Q16" i="7424"/>
  <c r="Q15" i="7424"/>
  <c r="Q14" i="7424"/>
  <c r="Q13" i="7424"/>
  <c r="Q12" i="7424"/>
  <c r="Q10" i="7424"/>
  <c r="Q9" i="7424"/>
  <c r="Q8" i="7424"/>
  <c r="O11" i="7424"/>
  <c r="O29" i="7424" s="1"/>
  <c r="N11" i="7424"/>
  <c r="N29" i="7424" s="1"/>
  <c r="M11" i="7424"/>
  <c r="L11" i="7424"/>
  <c r="K11" i="7424"/>
  <c r="J11" i="7424"/>
  <c r="I11" i="7424"/>
  <c r="H11" i="7424"/>
  <c r="G11" i="7424"/>
  <c r="F11" i="7424"/>
  <c r="E11" i="7424"/>
  <c r="D11" i="7424"/>
  <c r="Q11" i="7424" l="1"/>
  <c r="E25" i="7424"/>
  <c r="F25" i="7424"/>
  <c r="G25" i="7424"/>
  <c r="H25" i="7424"/>
  <c r="I25" i="7424"/>
  <c r="J25" i="7424"/>
  <c r="K25" i="7424"/>
  <c r="L25" i="7424"/>
  <c r="M25" i="7424"/>
  <c r="E26" i="7424"/>
  <c r="F26" i="7424"/>
  <c r="G26" i="7424"/>
  <c r="H26" i="7424"/>
  <c r="I26" i="7424"/>
  <c r="J26" i="7424"/>
  <c r="K26" i="7424"/>
  <c r="L26" i="7424"/>
  <c r="M26" i="7424"/>
  <c r="Q27" i="7424"/>
  <c r="D26" i="7424"/>
  <c r="D25" i="7424"/>
  <c r="M29" i="7424"/>
  <c r="L29" i="7424"/>
  <c r="K29" i="7424"/>
  <c r="J29" i="7424"/>
  <c r="I29" i="7424"/>
  <c r="H29" i="7424"/>
  <c r="G29" i="7424"/>
  <c r="F29" i="7424"/>
  <c r="E29" i="7424"/>
  <c r="D29" i="7424"/>
  <c r="Q25" i="7424" l="1"/>
  <c r="Q26" i="7424"/>
  <c r="Q29" i="7424"/>
  <c r="B13" i="7424" l="1"/>
  <c r="B14" i="7424"/>
  <c r="B15" i="7424"/>
  <c r="B16" i="7424"/>
  <c r="B17" i="7424"/>
  <c r="B18" i="7424"/>
  <c r="B20" i="7424"/>
  <c r="B21" i="7424"/>
  <c r="B22" i="7424"/>
  <c r="B23" i="7424"/>
  <c r="B12" i="7424"/>
  <c r="B8" i="7424"/>
</calcChain>
</file>

<file path=xl/sharedStrings.xml><?xml version="1.0" encoding="utf-8"?>
<sst xmlns="http://schemas.openxmlformats.org/spreadsheetml/2006/main" count="41" uniqueCount="25">
  <si>
    <t xml:space="preserve">Provisional purchasing plan in monthly basis of defrayed Working  Gas
from March 1st 2024 to Febrery 28th 2025
</t>
  </si>
  <si>
    <t>Provisional</t>
  </si>
  <si>
    <t>Units: kWh</t>
  </si>
  <si>
    <t>Year 2024</t>
  </si>
  <si>
    <t>Year 2025</t>
  </si>
  <si>
    <t>Infrastructure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</si>
  <si>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</si>
  <si>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</si>
  <si>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</si>
  <si>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</si>
  <si>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</si>
  <si>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</si>
  <si>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</si>
  <si>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</si>
  <si>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</si>
  <si>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</si>
  <si>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enero</t>
  </si>
  <si>
    <t>febrero</t>
  </si>
  <si>
    <t>TOTAL</t>
  </si>
  <si>
    <t>CCSS</t>
  </si>
  <si>
    <t>UUSS</t>
  </si>
  <si>
    <t>Boilers</t>
  </si>
  <si>
    <t>Trinity Almacenamientos Andalucía, S.A.</t>
  </si>
  <si>
    <t>US Marismas</t>
  </si>
  <si>
    <t>DM-Balances y Liquidaciones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</si>
</sst>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a_-;\-* #,##0\ _p_t_a_-;_-* &quot;-&quot;\ _p_t_a_-;_-@_-"/>
    <numFmt numFmtId="165" formatCode="mmmm\-yy"/>
    <numFmt numFmtId="166" formatCode="mmmm"/>
    <numFmt numFmtId="167" formatCode="[$-C0A]d\-mmm\-yy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58"/>
      <name val="Verdana"/>
      <family val="2"/>
    </font>
    <font>
      <b/>
      <sz val="14"/>
      <color indexed="52"/>
      <name val="Verdana"/>
      <family val="2"/>
    </font>
    <font>
      <sz val="14"/>
      <name val="Verdana"/>
      <family val="2"/>
    </font>
    <font>
      <sz val="10"/>
      <name val="Arial"/>
      <family val="2"/>
    </font>
    <font>
      <b/>
      <sz val="14"/>
      <color indexed="58"/>
      <name val="Verdana"/>
      <family val="2"/>
    </font>
    <font>
      <b/>
      <sz val="14"/>
      <name val="Verdana"/>
      <family val="2"/>
    </font>
    <font>
      <b/>
      <i/>
      <sz val="14"/>
      <color indexed="58"/>
      <name val="Verdana"/>
      <family val="2"/>
    </font>
    <font>
      <b/>
      <sz val="14"/>
      <color theme="0"/>
      <name val="Verdana"/>
      <family val="2"/>
    </font>
    <font>
      <b/>
      <sz val="20"/>
      <color rgb="FF007AAE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AAE"/>
        <bgColor indexed="64"/>
      </patternFill>
    </fill>
    <fill>
      <patternFill patternType="solid">
        <fgColor rgb="FF9CB7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42"/>
      </left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/>
      <bottom/>
      <diagonal/>
    </border>
    <border>
      <left style="medium">
        <color indexed="42"/>
      </left>
      <right style="thin">
        <color indexed="42"/>
      </right>
      <top style="medium">
        <color indexed="42"/>
      </top>
      <bottom/>
      <diagonal/>
    </border>
    <border>
      <left style="medium">
        <color indexed="42"/>
      </left>
      <right style="medium">
        <color indexed="42"/>
      </right>
      <top style="medium">
        <color indexed="42"/>
      </top>
      <bottom/>
      <diagonal/>
    </border>
    <border>
      <left style="medium">
        <color indexed="42"/>
      </left>
      <right style="thin">
        <color indexed="42"/>
      </right>
      <top/>
      <bottom/>
      <diagonal/>
    </border>
    <border>
      <left style="medium">
        <color indexed="42"/>
      </left>
      <right style="medium">
        <color indexed="42"/>
      </right>
      <top/>
      <bottom style="medium">
        <color indexed="42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medium">
        <color indexed="42"/>
      </left>
      <right style="medium">
        <color indexed="42"/>
      </right>
      <top style="dashed">
        <color indexed="42"/>
      </top>
      <bottom style="dashed">
        <color indexed="42"/>
      </bottom>
      <diagonal/>
    </border>
    <border>
      <left style="medium">
        <color indexed="42"/>
      </left>
      <right style="thin">
        <color indexed="42"/>
      </right>
      <top style="dashed">
        <color indexed="42"/>
      </top>
      <bottom style="dashed">
        <color indexed="42"/>
      </bottom>
      <diagonal/>
    </border>
    <border>
      <left/>
      <right style="medium">
        <color indexed="42"/>
      </right>
      <top style="medium">
        <color indexed="42"/>
      </top>
      <bottom style="medium">
        <color indexed="42"/>
      </bottom>
      <diagonal/>
    </border>
    <border>
      <left style="medium">
        <color indexed="42"/>
      </left>
      <right/>
      <top style="medium">
        <color indexed="42"/>
      </top>
      <bottom style="medium">
        <color indexed="42"/>
      </bottom>
      <diagonal/>
    </border>
    <border>
      <left/>
      <right/>
      <top style="medium">
        <color indexed="42"/>
      </top>
      <bottom style="medium">
        <color indexed="42"/>
      </bottom>
      <diagonal/>
    </border>
    <border>
      <left style="medium">
        <color indexed="42"/>
      </left>
      <right style="medium">
        <color indexed="42"/>
      </right>
      <top/>
      <bottom style="dashed">
        <color indexed="42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8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5" fontId="7" fillId="0" borderId="0" xfId="0" applyNumberFormat="1" applyFont="1" applyAlignment="1">
      <alignment horizontal="left"/>
    </xf>
    <xf numFmtId="0" fontId="9" fillId="2" borderId="0" xfId="0" applyFont="1" applyFill="1"/>
    <xf numFmtId="3" fontId="12" fillId="4" borderId="0" xfId="0" applyNumberFormat="1" applyFont="1" applyFill="1" applyAlignment="1">
      <alignment horizontal="center" vertical="center"/>
    </xf>
    <xf numFmtId="3" fontId="12" fillId="4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right"/>
    </xf>
    <xf numFmtId="0" fontId="10" fillId="2" borderId="0" xfId="0" applyFont="1" applyFill="1"/>
    <xf numFmtId="3" fontId="7" fillId="0" borderId="2" xfId="0" applyNumberFormat="1" applyFont="1" applyBorder="1" applyAlignment="1">
      <alignment horizontal="right"/>
    </xf>
    <xf numFmtId="3" fontId="7" fillId="2" borderId="0" xfId="0" applyNumberFormat="1" applyFont="1" applyFill="1"/>
    <xf numFmtId="3" fontId="10" fillId="2" borderId="0" xfId="0" applyNumberFormat="1" applyFont="1" applyFill="1"/>
    <xf numFmtId="49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14" fontId="7" fillId="2" borderId="0" xfId="0" applyNumberFormat="1" applyFont="1" applyFill="1"/>
    <xf numFmtId="167" fontId="9" fillId="2" borderId="0" xfId="0" applyNumberFormat="1" applyFont="1" applyFill="1"/>
    <xf numFmtId="0" fontId="11" fillId="2" borderId="0" xfId="0" applyFont="1" applyFill="1"/>
    <xf numFmtId="0" fontId="6" fillId="0" borderId="0" xfId="0" applyFont="1"/>
    <xf numFmtId="0" fontId="7" fillId="2" borderId="2" xfId="0" applyFont="1" applyFill="1" applyBorder="1" applyAlignment="1">
      <alignment vertical="center"/>
    </xf>
    <xf numFmtId="166" fontId="12" fillId="3" borderId="0" xfId="0" applyNumberFormat="1" applyFont="1" applyFill="1" applyAlignment="1">
      <alignment horizontal="center" vertical="center"/>
    </xf>
    <xf numFmtId="3" fontId="7" fillId="0" borderId="0" xfId="0" applyNumberFormat="1" applyFont="1" applyAlignment="1">
      <alignment horizontal="right"/>
    </xf>
    <xf numFmtId="165" fontId="7" fillId="2" borderId="4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7" fillId="2" borderId="2" xfId="0" applyNumberFormat="1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right"/>
    </xf>
    <xf numFmtId="166" fontId="12" fillId="3" borderId="1" xfId="0" applyNumberFormat="1" applyFont="1" applyFill="1" applyBorder="1" applyAlignment="1">
      <alignment horizontal="left" vertical="center"/>
    </xf>
    <xf numFmtId="165" fontId="7" fillId="0" borderId="8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right"/>
    </xf>
    <xf numFmtId="4" fontId="7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164" fontId="7" fillId="2" borderId="0" xfId="1" applyFont="1" applyFill="1"/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7" fillId="0" borderId="0" xfId="0" applyFont="1"/>
    <xf numFmtId="0" fontId="9" fillId="2" borderId="0" xfId="0" applyFont="1" applyFill="1" applyAlignment="1">
      <alignment wrapText="1"/>
    </xf>
    <xf numFmtId="0" fontId="13" fillId="0" borderId="0" xfId="0" applyFont="1" applyAlignment="1">
      <alignment horizontal="center" vertical="center" wrapText="1"/>
    </xf>
    <xf numFmtId="3" fontId="14" fillId="0" borderId="9" xfId="0" applyNumberFormat="1" applyFont="1" applyBorder="1" applyAlignment="1">
      <alignment horizontal="right"/>
    </xf>
    <xf numFmtId="3" fontId="14" fillId="0" borderId="3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14" fillId="5" borderId="9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166" fontId="12" fillId="3" borderId="4" xfId="0" applyNumberFormat="1" applyFont="1" applyFill="1" applyBorder="1" applyAlignment="1">
      <alignment horizontal="left" vertical="center" wrapText="1"/>
    </xf>
    <xf numFmtId="166" fontId="12" fillId="3" borderId="2" xfId="0" applyNumberFormat="1" applyFont="1" applyFill="1" applyBorder="1" applyAlignment="1">
      <alignment horizontal="left" vertical="center" wrapText="1"/>
    </xf>
    <xf numFmtId="166" fontId="12" fillId="3" borderId="6" xfId="0" applyNumberFormat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8">
    <cellStyle name="Millares [0]" xfId="1" builtinId="6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4" xr:uid="{00000000-0005-0000-0000-000005000000}"/>
    <cellStyle name="Normal 4" xfId="6" xr:uid="{00000000-0005-0000-0000-000006000000}"/>
    <cellStyle name="Normal 5" xfId="7" xr:uid="{AFB1905B-6DCA-4736-B193-E50A53AEF0A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08000"/>
      <rgbColor rgb="000066CC"/>
      <rgbColor rgb="00F3F8E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77777"/>
      <rgbColor rgb="009999FF"/>
      <rgbColor rgb="00F3F8E0"/>
      <rgbColor rgb="00FFFFCC"/>
      <rgbColor rgb="00DDE296"/>
      <rgbColor rgb="00660066"/>
      <rgbColor rgb="00FF8080"/>
      <rgbColor rgb="000066CC"/>
      <rgbColor rgb="00EAEAEA"/>
      <rgbColor rgb="005F5F5F"/>
      <rgbColor rgb="00F0F0F0"/>
      <rgbColor rgb="00FFFF00"/>
      <rgbColor rgb="0000FFFF"/>
      <rgbColor rgb="00800080"/>
      <rgbColor rgb="00800000"/>
      <rgbColor rgb="00008080"/>
      <rgbColor rgb="000000FF"/>
      <rgbColor rgb="0033CCCC"/>
      <rgbColor rgb="00CCFFFF"/>
      <rgbColor rgb="00B2BB34"/>
      <rgbColor rgb="00FFFF99"/>
      <rgbColor rgb="00BBE0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9999"/>
      <rgbColor rgb="000071A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1009650</xdr:colOff>
      <xdr:row>2</xdr:row>
      <xdr:rowOff>781050</xdr:rowOff>
    </xdr:to>
    <xdr:pic>
      <xdr:nvPicPr>
        <xdr:cNvPr id="7411" name="Picture 2" descr="gts niv">
          <a:extLst>
            <a:ext uri="{FF2B5EF4-FFF2-40B4-BE49-F238E27FC236}">
              <a16:creationId xmlns:a16="http://schemas.microsoft.com/office/drawing/2014/main" id="{00000000-0008-0000-0100-0000F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5720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03-GAS%20OPERACION/PROGRAMA%20ANUAL%20NECESIDADES%20GAS%20OPERACION,%20GAS%20TALON%20Y%20GAS%20COLCHON/A&#209;O%202020/Programa%20Mensual%20Provisional%20necesidades%20Gas%20Operaci&#243;n,%20Gas%20Colch&#243;n%20y%20Gas%20Tal&#243;n%20mar20-feb21.xlsx?9ECBDC1C" TargetMode="External"/><Relationship Id="rId1" Type="http://schemas.openxmlformats.org/officeDocument/2006/relationships/externalLinkPath" Target="file:///\\9ECBDC1C\Programa%20Mensual%20Provisional%20necesidades%20Gas%20Operaci&#243;n,%20Gas%20Colch&#243;n%20y%20Gas%20Tal&#243;n%20mar20-feb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as Operación"/>
      <sheetName val="Gas Talón"/>
      <sheetName val="Detalle de Gas Talón"/>
      <sheetName val="Gas Colchón"/>
    </sheetNames>
    <sheetDataSet>
      <sheetData sheetId="0" refreshError="1"/>
      <sheetData sheetId="1" refreshError="1">
        <row r="8">
          <cell r="B8" t="str">
            <v>Enagás Transporte, S.A.U.</v>
          </cell>
        </row>
        <row r="9">
          <cell r="B9"/>
        </row>
        <row r="10">
          <cell r="B10"/>
        </row>
        <row r="11">
          <cell r="B11"/>
        </row>
        <row r="12">
          <cell r="B12" t="str">
            <v>Enagás Transporte del Norte, S.A.U.</v>
          </cell>
        </row>
        <row r="13">
          <cell r="B13" t="str">
            <v>Nedgia Redes de Distribución de Gas S.A.</v>
          </cell>
        </row>
        <row r="14">
          <cell r="B14" t="str">
            <v>Nedgia Catalunya SDG, S.A.</v>
          </cell>
        </row>
        <row r="15">
          <cell r="B15" t="str">
            <v>Gas Natural Transporte SDG, S.L.</v>
          </cell>
        </row>
        <row r="17">
          <cell r="B17" t="str">
            <v>Nedgia CEGAS, S.A.</v>
          </cell>
        </row>
        <row r="18">
          <cell r="B18" t="str">
            <v>Nedgia Andalucía S.A.</v>
          </cell>
        </row>
        <row r="19">
          <cell r="B19" t="str">
            <v>Nedgia Castilla-La Mancha, S.A.</v>
          </cell>
        </row>
        <row r="21">
          <cell r="B21" t="str">
            <v>REDEXIS GAS, S.A.</v>
          </cell>
        </row>
        <row r="22">
          <cell r="B22" t="str">
            <v>REDEXIS GAS MURCIA, S.A.</v>
          </cell>
        </row>
        <row r="23">
          <cell r="B23" t="str">
            <v>REDEXIS INFRAESTRUCTURAS, S.L.</v>
          </cell>
        </row>
        <row r="25">
          <cell r="B25" t="str">
            <v>GAS EXTREMADURA TRANSPORTISTA S.L.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39"/>
  <sheetViews>
    <sheetView showGridLines="0" tabSelected="1" topLeftCell="A4" zoomScale="60" zoomScaleNormal="60" zoomScaleSheetLayoutView="85" workbookViewId="0">
      <selection activeCell="B34" sqref="B34"/>
    </sheetView>
  </sheetViews>
  <sheetFormatPr baseColWidth="10" defaultColWidth="11.42578125" defaultRowHeight="18" x14ac:dyDescent="0.25"/>
  <cols>
    <col min="1" max="1" width="7.5703125" style="2" customWidth="1"/>
    <col min="2" max="2" width="83.140625" style="2" bestFit="1" customWidth="1"/>
    <col min="3" max="3" width="25.42578125" style="2" customWidth="1"/>
    <col min="4" max="13" width="21.85546875" style="2" bestFit="1" customWidth="1"/>
    <col min="14" max="15" width="21.85546875" style="2" customWidth="1"/>
    <col min="16" max="16" width="0.85546875" style="2" customWidth="1"/>
    <col min="17" max="17" width="24.85546875" style="2" bestFit="1" customWidth="1"/>
    <col min="18" max="18" width="6.42578125" style="2" customWidth="1"/>
    <col min="19" max="19" width="20.5703125" style="2" bestFit="1" customWidth="1"/>
    <col min="20" max="20" width="7.140625" style="2" customWidth="1"/>
    <col min="21" max="16384" width="11.42578125" style="2"/>
  </cols>
  <sheetData>
    <row r="3" spans="1:20" ht="67.5" customHeight="1" x14ac:dyDescent="0.25">
      <c r="C3" s="58" t="s">
        <v>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49"/>
      <c r="O3" s="49"/>
      <c r="P3" s="22"/>
      <c r="Q3" s="22"/>
      <c r="R3" s="22"/>
      <c r="S3" s="22"/>
    </row>
    <row r="4" spans="1:20" ht="67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9"/>
      <c r="Q4" s="10" t="s">
        <v>1</v>
      </c>
      <c r="R4" s="10"/>
      <c r="S4" s="23"/>
      <c r="T4" s="23"/>
    </row>
    <row r="5" spans="1:20" ht="18.75" thickBot="1" x14ac:dyDescent="0.3"/>
    <row r="6" spans="1:20" ht="21" customHeight="1" thickBot="1" x14ac:dyDescent="0.3">
      <c r="B6" s="4" t="s">
        <v>2</v>
      </c>
      <c r="D6" s="62" t="s">
        <v>3</v>
      </c>
      <c r="E6" s="63"/>
      <c r="F6" s="63"/>
      <c r="G6" s="63"/>
      <c r="H6" s="63"/>
      <c r="I6" s="63"/>
      <c r="J6" s="63"/>
      <c r="K6" s="63"/>
      <c r="L6" s="63"/>
      <c r="M6" s="64"/>
      <c r="N6" s="62" t="s">
        <v>4</v>
      </c>
      <c r="O6" s="64"/>
    </row>
    <row r="7" spans="1:20" ht="17.100000000000001" customHeight="1" thickBot="1" x14ac:dyDescent="0.3">
      <c r="C7" s="11" t="s">
        <v>5</v>
      </c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2" t="s">
        <v>12</v>
      </c>
      <c r="K7" s="12" t="s">
        <v>13</v>
      </c>
      <c r="L7" s="12" t="s">
        <v>14</v>
      </c>
      <c r="M7" s="12" t="s">
        <v>15</v>
      </c>
      <c r="N7" s="12" t="s">
        <v>16</v>
      </c>
      <c r="O7" s="12" t="s">
        <v>17</v>
      </c>
      <c r="P7" s="24"/>
      <c r="Q7" s="25" t="s">
        <v>18</v>
      </c>
      <c r="R7" s="26"/>
    </row>
    <row r="8" spans="1:20" ht="24.95" customHeight="1" x14ac:dyDescent="0.25">
      <c r="B8" s="59" t="str">
        <f>+'[1]Gas Operación'!$B$8:$B$11</f>
        <v>Enagás Transporte, S.A.U.</v>
      </c>
      <c r="C8" s="27" t="s">
        <v>19</v>
      </c>
      <c r="D8" s="51">
        <v>79948116.493059844</v>
      </c>
      <c r="E8" s="52">
        <v>85581203.608238041</v>
      </c>
      <c r="F8" s="52">
        <v>78382133.620382234</v>
      </c>
      <c r="G8" s="52">
        <v>65516684.333625503</v>
      </c>
      <c r="H8" s="52">
        <v>64646170.858881533</v>
      </c>
      <c r="I8" s="52">
        <v>58675845.807491295</v>
      </c>
      <c r="J8" s="52">
        <v>77770116.556113929</v>
      </c>
      <c r="K8" s="52">
        <v>86799127.516016558</v>
      </c>
      <c r="L8" s="52">
        <v>97204547.503978565</v>
      </c>
      <c r="M8" s="52">
        <v>88543679.575224578</v>
      </c>
      <c r="N8" s="52">
        <v>116972689.48101988</v>
      </c>
      <c r="O8" s="52">
        <v>99641605.980258644</v>
      </c>
      <c r="P8" s="28"/>
      <c r="Q8" s="29">
        <f>SUM(D8:O8)</f>
        <v>999681921.3342905</v>
      </c>
      <c r="R8" s="26"/>
    </row>
    <row r="9" spans="1:20" ht="24.95" customHeight="1" x14ac:dyDescent="0.25">
      <c r="B9" s="60"/>
      <c r="C9" s="30" t="s">
        <v>20</v>
      </c>
      <c r="D9" s="53">
        <v>3745000</v>
      </c>
      <c r="E9" s="54">
        <v>41470000</v>
      </c>
      <c r="F9" s="54">
        <v>30625000</v>
      </c>
      <c r="G9" s="54">
        <v>17090000</v>
      </c>
      <c r="H9" s="54">
        <v>17155000</v>
      </c>
      <c r="I9" s="54">
        <v>14205000</v>
      </c>
      <c r="J9" s="54">
        <v>1950000</v>
      </c>
      <c r="K9" s="54">
        <v>2015000</v>
      </c>
      <c r="L9" s="54">
        <v>2390000</v>
      </c>
      <c r="M9" s="54">
        <v>3775000</v>
      </c>
      <c r="N9" s="54">
        <v>4032008.5</v>
      </c>
      <c r="O9" s="54">
        <v>5064162</v>
      </c>
      <c r="P9" s="28"/>
      <c r="Q9" s="15">
        <f>SUM(D9:O9)</f>
        <v>143516170.5</v>
      </c>
      <c r="R9" s="26"/>
    </row>
    <row r="10" spans="1:20" ht="24.95" customHeight="1" x14ac:dyDescent="0.25">
      <c r="A10" s="47"/>
      <c r="B10" s="60"/>
      <c r="C10" s="31" t="s">
        <v>21</v>
      </c>
      <c r="D10" s="53">
        <v>9235438</v>
      </c>
      <c r="E10" s="54">
        <v>6408204</v>
      </c>
      <c r="F10" s="54">
        <v>6275978</v>
      </c>
      <c r="G10" s="54">
        <v>5827781</v>
      </c>
      <c r="H10" s="54">
        <v>5154965</v>
      </c>
      <c r="I10" s="54">
        <v>4143565</v>
      </c>
      <c r="J10" s="54">
        <v>5289684</v>
      </c>
      <c r="K10" s="54">
        <v>6833914</v>
      </c>
      <c r="L10" s="54">
        <v>10646709</v>
      </c>
      <c r="M10" s="54">
        <v>8101950</v>
      </c>
      <c r="N10" s="54">
        <v>11693353.209999999</v>
      </c>
      <c r="O10" s="54">
        <v>11284129.34</v>
      </c>
      <c r="P10" s="28"/>
      <c r="Q10" s="15">
        <f>SUM(D10:O10)</f>
        <v>90895670.549999997</v>
      </c>
      <c r="R10" s="26"/>
    </row>
    <row r="11" spans="1:20" s="14" customFormat="1" ht="24.95" customHeight="1" thickBot="1" x14ac:dyDescent="0.3">
      <c r="A11" s="47"/>
      <c r="B11" s="61"/>
      <c r="C11" s="32" t="s">
        <v>18</v>
      </c>
      <c r="D11" s="55">
        <f t="shared" ref="D11:O11" si="0">SUM(D8:D10)</f>
        <v>92928554.493059844</v>
      </c>
      <c r="E11" s="56">
        <f t="shared" si="0"/>
        <v>133459407.60823804</v>
      </c>
      <c r="F11" s="56">
        <f t="shared" si="0"/>
        <v>115283111.62038223</v>
      </c>
      <c r="G11" s="56">
        <f t="shared" si="0"/>
        <v>88434465.333625495</v>
      </c>
      <c r="H11" s="56">
        <f t="shared" si="0"/>
        <v>86956135.858881533</v>
      </c>
      <c r="I11" s="56">
        <f t="shared" si="0"/>
        <v>77024410.807491302</v>
      </c>
      <c r="J11" s="56">
        <f t="shared" si="0"/>
        <v>85009800.556113929</v>
      </c>
      <c r="K11" s="56">
        <f t="shared" si="0"/>
        <v>95648041.516016558</v>
      </c>
      <c r="L11" s="56">
        <f t="shared" si="0"/>
        <v>110241256.50397857</v>
      </c>
      <c r="M11" s="56">
        <f t="shared" si="0"/>
        <v>100420629.57522458</v>
      </c>
      <c r="N11" s="56">
        <f t="shared" si="0"/>
        <v>132698051.19101988</v>
      </c>
      <c r="O11" s="56">
        <f t="shared" si="0"/>
        <v>115989897.32025865</v>
      </c>
      <c r="P11" s="28"/>
      <c r="Q11" s="33">
        <f>SUM(Q8:Q10)</f>
        <v>1234093762.3842905</v>
      </c>
      <c r="R11" s="8"/>
      <c r="S11" s="17"/>
      <c r="T11" s="17"/>
    </row>
    <row r="12" spans="1:20" s="14" customFormat="1" ht="29.25" customHeight="1" thickBot="1" x14ac:dyDescent="0.3">
      <c r="A12" s="47"/>
      <c r="B12" s="34" t="str">
        <f>+'[1]Gas Operación'!B12</f>
        <v>Enagás Transporte del Norte, S.A.U.</v>
      </c>
      <c r="C12" s="35" t="s">
        <v>21</v>
      </c>
      <c r="D12" s="50">
        <v>879138</v>
      </c>
      <c r="E12" s="50">
        <v>665026</v>
      </c>
      <c r="F12" s="50">
        <v>665516</v>
      </c>
      <c r="G12" s="50">
        <v>592368</v>
      </c>
      <c r="H12" s="50">
        <v>549166</v>
      </c>
      <c r="I12" s="50">
        <v>435615</v>
      </c>
      <c r="J12" s="50">
        <v>572594</v>
      </c>
      <c r="K12" s="50">
        <v>566952</v>
      </c>
      <c r="L12" s="50">
        <v>735146</v>
      </c>
      <c r="M12" s="50">
        <v>799557</v>
      </c>
      <c r="N12" s="50">
        <v>1111196.699</v>
      </c>
      <c r="O12" s="50">
        <v>1080152.0890000002</v>
      </c>
      <c r="P12" s="36"/>
      <c r="Q12" s="37">
        <f>SUM(D12:O12)</f>
        <v>8652426.7880000006</v>
      </c>
      <c r="R12" s="26"/>
      <c r="S12" s="17"/>
      <c r="T12" s="17"/>
    </row>
    <row r="13" spans="1:20" s="14" customFormat="1" ht="29.25" customHeight="1" thickBot="1" x14ac:dyDescent="0.3">
      <c r="A13" s="47"/>
      <c r="B13" s="34" t="str">
        <f>+'[1]Gas Operación'!B13</f>
        <v>Nedgia Redes de Distribución de Gas S.A.</v>
      </c>
      <c r="C13" s="35" t="s">
        <v>21</v>
      </c>
      <c r="D13" s="50">
        <v>21082.752606000002</v>
      </c>
      <c r="E13" s="50">
        <v>14698.073772000002</v>
      </c>
      <c r="F13" s="50">
        <v>0</v>
      </c>
      <c r="G13" s="50">
        <v>10380</v>
      </c>
      <c r="H13" s="50">
        <v>33691.411266000003</v>
      </c>
      <c r="I13" s="50">
        <v>13455.268067999999</v>
      </c>
      <c r="J13" s="50">
        <v>24811.971054000001</v>
      </c>
      <c r="K13" s="50">
        <v>25543.470033199999</v>
      </c>
      <c r="L13" s="50">
        <v>21737.775976300003</v>
      </c>
      <c r="M13" s="50">
        <v>40495.9027766</v>
      </c>
      <c r="N13" s="50">
        <v>66294.726116299993</v>
      </c>
      <c r="O13" s="50">
        <v>19735.615913203801</v>
      </c>
      <c r="P13" s="36"/>
      <c r="Q13" s="37">
        <f t="shared" ref="Q13:Q23" si="1">SUM(D13:O13)</f>
        <v>291926.96758160379</v>
      </c>
      <c r="R13" s="26"/>
      <c r="S13" s="17"/>
      <c r="T13" s="17"/>
    </row>
    <row r="14" spans="1:20" s="14" customFormat="1" ht="29.25" customHeight="1" thickBot="1" x14ac:dyDescent="0.3">
      <c r="A14" s="47"/>
      <c r="B14" s="34" t="str">
        <f>+'[1]Gas Operación'!B14</f>
        <v>Nedgia Catalunya SDG, S.A.</v>
      </c>
      <c r="C14" s="35" t="s">
        <v>21</v>
      </c>
      <c r="D14" s="50">
        <v>6552.1632480000007</v>
      </c>
      <c r="E14" s="50">
        <v>1644.5542619999999</v>
      </c>
      <c r="F14" s="50">
        <v>842.55601799999999</v>
      </c>
      <c r="G14" s="50">
        <v>688.85728200000005</v>
      </c>
      <c r="H14" s="50">
        <v>464.22474000000005</v>
      </c>
      <c r="I14" s="50">
        <v>450.20239800000002</v>
      </c>
      <c r="J14" s="50">
        <v>581.80626599999994</v>
      </c>
      <c r="K14" s="50">
        <v>11391.904536399999</v>
      </c>
      <c r="L14" s="50">
        <v>74170.29475500001</v>
      </c>
      <c r="M14" s="50">
        <v>125752.57757700002</v>
      </c>
      <c r="N14" s="50">
        <v>139108.4599441</v>
      </c>
      <c r="O14" s="50">
        <v>15218.716467723003</v>
      </c>
      <c r="P14" s="36"/>
      <c r="Q14" s="37">
        <f t="shared" si="1"/>
        <v>376866.31749422301</v>
      </c>
      <c r="R14" s="26"/>
      <c r="S14" s="17"/>
      <c r="T14" s="17"/>
    </row>
    <row r="15" spans="1:20" s="14" customFormat="1" ht="29.25" customHeight="1" thickBot="1" x14ac:dyDescent="0.3">
      <c r="A15" s="47"/>
      <c r="B15" s="34" t="str">
        <f>+'[1]Gas Operación'!B15</f>
        <v>Gas Natural Transporte SDG, S.L.</v>
      </c>
      <c r="C15" s="35" t="s">
        <v>21</v>
      </c>
      <c r="D15" s="50">
        <v>23829.94209</v>
      </c>
      <c r="E15" s="50">
        <v>19135.636914000002</v>
      </c>
      <c r="F15" s="50">
        <v>18049.225632000001</v>
      </c>
      <c r="G15" s="50">
        <v>23146.506282000002</v>
      </c>
      <c r="H15" s="50">
        <v>24509.715833999999</v>
      </c>
      <c r="I15" s="50">
        <v>24956.472072</v>
      </c>
      <c r="J15" s="50">
        <v>22933.611444000002</v>
      </c>
      <c r="K15" s="50">
        <v>19131.808704900002</v>
      </c>
      <c r="L15" s="50">
        <v>32661.688024700001</v>
      </c>
      <c r="M15" s="50">
        <v>38122.541748900003</v>
      </c>
      <c r="N15" s="50">
        <v>35947.719281100006</v>
      </c>
      <c r="O15" s="50">
        <v>29076.089064612606</v>
      </c>
      <c r="P15" s="36"/>
      <c r="Q15" s="37">
        <f t="shared" si="1"/>
        <v>311500.95709221263</v>
      </c>
      <c r="R15" s="26"/>
      <c r="S15" s="17"/>
      <c r="T15" s="17"/>
    </row>
    <row r="16" spans="1:20" s="14" customFormat="1" ht="29.25" customHeight="1" thickBot="1" x14ac:dyDescent="0.3">
      <c r="A16" s="47"/>
      <c r="B16" s="34" t="str">
        <f>+'[1]Gas Operación'!B17</f>
        <v>Nedgia CEGAS, S.A.</v>
      </c>
      <c r="C16" s="35" t="s">
        <v>21</v>
      </c>
      <c r="D16" s="50">
        <v>1177.3380060000002</v>
      </c>
      <c r="E16" s="50">
        <v>972.04963200000009</v>
      </c>
      <c r="F16" s="50">
        <v>889.310652</v>
      </c>
      <c r="G16" s="50">
        <v>537.27918</v>
      </c>
      <c r="H16" s="50">
        <v>390.97204199999999</v>
      </c>
      <c r="I16" s="50">
        <v>392.19584400000002</v>
      </c>
      <c r="J16" s="50">
        <v>572.79227400000002</v>
      </c>
      <c r="K16" s="50">
        <v>795.95870470000011</v>
      </c>
      <c r="L16" s="50">
        <v>1043.4283616</v>
      </c>
      <c r="M16" s="50">
        <v>1485.6567917</v>
      </c>
      <c r="N16" s="50">
        <v>1572.1002600000002</v>
      </c>
      <c r="O16" s="50">
        <v>1795.0309419924004</v>
      </c>
      <c r="P16" s="36"/>
      <c r="Q16" s="37">
        <f t="shared" si="1"/>
        <v>11624.1126899924</v>
      </c>
      <c r="R16" s="26"/>
      <c r="S16" s="17"/>
      <c r="T16" s="17"/>
    </row>
    <row r="17" spans="1:20" s="14" customFormat="1" ht="29.25" customHeight="1" thickBot="1" x14ac:dyDescent="0.3">
      <c r="A17" s="47"/>
      <c r="B17" s="34" t="str">
        <f>+'[1]Gas Operación'!B18</f>
        <v>Nedgia Andalucía S.A.</v>
      </c>
      <c r="C17" s="35" t="s">
        <v>21</v>
      </c>
      <c r="D17" s="50">
        <v>17128.940021999999</v>
      </c>
      <c r="E17" s="50">
        <v>10582.308276</v>
      </c>
      <c r="F17" s="50">
        <v>8515.7468100000006</v>
      </c>
      <c r="G17" s="50">
        <v>4900.7021340000001</v>
      </c>
      <c r="H17" s="50">
        <v>7265.2204620000002</v>
      </c>
      <c r="I17" s="50">
        <v>5068.1502179999998</v>
      </c>
      <c r="J17" s="50">
        <v>4383.3909600000006</v>
      </c>
      <c r="K17" s="50">
        <v>5744.3145784000008</v>
      </c>
      <c r="L17" s="50">
        <v>7787.1641787000008</v>
      </c>
      <c r="M17" s="50">
        <v>11385.5387539</v>
      </c>
      <c r="N17" s="50">
        <v>11531.175732199999</v>
      </c>
      <c r="O17" s="50">
        <v>21440.022636366604</v>
      </c>
      <c r="P17" s="36"/>
      <c r="Q17" s="37">
        <f t="shared" si="1"/>
        <v>115732.67476156662</v>
      </c>
      <c r="R17" s="26"/>
      <c r="S17" s="17"/>
      <c r="T17" s="17"/>
    </row>
    <row r="18" spans="1:20" s="14" customFormat="1" ht="29.25" customHeight="1" thickBot="1" x14ac:dyDescent="0.3">
      <c r="A18" s="47"/>
      <c r="B18" s="34" t="str">
        <f>+'[1]Gas Operación'!B19</f>
        <v>Nedgia Castilla-La Mancha, S.A.</v>
      </c>
      <c r="C18" s="35" t="s">
        <v>21</v>
      </c>
      <c r="D18" s="57">
        <v>163140.283314</v>
      </c>
      <c r="E18" s="57">
        <v>137246.16092999998</v>
      </c>
      <c r="F18" s="57">
        <v>136614.31683600001</v>
      </c>
      <c r="G18" s="57">
        <v>115786.64546400002</v>
      </c>
      <c r="H18" s="57">
        <v>70358.665769999992</v>
      </c>
      <c r="I18" s="57">
        <v>66987.367368000007</v>
      </c>
      <c r="J18" s="57">
        <v>93874.736382000017</v>
      </c>
      <c r="K18" s="57">
        <v>97911.32351100001</v>
      </c>
      <c r="L18" s="57">
        <v>113665.07213710001</v>
      </c>
      <c r="M18" s="57">
        <v>154553.48410229999</v>
      </c>
      <c r="N18" s="57">
        <v>189245.29457150004</v>
      </c>
      <c r="O18" s="57">
        <v>200419.78268165764</v>
      </c>
      <c r="P18" s="36"/>
      <c r="Q18" s="37">
        <f t="shared" si="1"/>
        <v>1539803.1330675578</v>
      </c>
      <c r="R18" s="26"/>
      <c r="S18" s="17"/>
      <c r="T18" s="17"/>
    </row>
    <row r="19" spans="1:20" s="14" customFormat="1" ht="29.25" customHeight="1" thickBot="1" x14ac:dyDescent="0.3">
      <c r="A19" s="47"/>
      <c r="B19" s="34" t="s">
        <v>22</v>
      </c>
      <c r="C19" s="38" t="s">
        <v>23</v>
      </c>
      <c r="D19" s="50">
        <v>900000</v>
      </c>
      <c r="E19" s="50">
        <v>0</v>
      </c>
      <c r="F19" s="50">
        <v>900000</v>
      </c>
      <c r="G19" s="50">
        <v>900000</v>
      </c>
      <c r="H19" s="50">
        <v>900000</v>
      </c>
      <c r="I19" s="50">
        <v>900000</v>
      </c>
      <c r="J19" s="50">
        <v>900000</v>
      </c>
      <c r="K19" s="50">
        <v>0</v>
      </c>
      <c r="L19" s="50">
        <v>900000</v>
      </c>
      <c r="M19" s="50">
        <v>900000</v>
      </c>
      <c r="N19" s="50">
        <v>900000</v>
      </c>
      <c r="O19" s="50">
        <v>900000</v>
      </c>
      <c r="P19" s="36"/>
      <c r="Q19" s="37">
        <f>SUM(D19:O19)</f>
        <v>9000000</v>
      </c>
      <c r="R19" s="26"/>
      <c r="S19" s="17"/>
      <c r="T19" s="17"/>
    </row>
    <row r="20" spans="1:20" s="14" customFormat="1" ht="29.25" customHeight="1" thickBot="1" x14ac:dyDescent="0.3">
      <c r="A20" s="47"/>
      <c r="B20" s="34" t="str">
        <f>+'[1]Gas Operación'!B21</f>
        <v>REDEXIS GAS, S.A.</v>
      </c>
      <c r="C20" s="35" t="s">
        <v>21</v>
      </c>
      <c r="D20" s="50">
        <v>583928</v>
      </c>
      <c r="E20" s="50">
        <v>423290</v>
      </c>
      <c r="F20" s="50">
        <v>407312</v>
      </c>
      <c r="G20" s="50">
        <v>303494</v>
      </c>
      <c r="H20" s="50">
        <v>241296</v>
      </c>
      <c r="I20" s="50">
        <v>220011</v>
      </c>
      <c r="J20" s="50">
        <v>260649</v>
      </c>
      <c r="K20" s="50">
        <v>315739</v>
      </c>
      <c r="L20" s="50">
        <v>462683</v>
      </c>
      <c r="M20" s="50">
        <v>528379</v>
      </c>
      <c r="N20" s="50">
        <v>655365</v>
      </c>
      <c r="O20" s="50">
        <v>599161</v>
      </c>
      <c r="P20" s="36"/>
      <c r="Q20" s="37">
        <f t="shared" si="1"/>
        <v>5001307</v>
      </c>
      <c r="R20" s="26"/>
      <c r="S20" s="17"/>
      <c r="T20" s="17"/>
    </row>
    <row r="21" spans="1:20" s="14" customFormat="1" ht="29.25" customHeight="1" thickBot="1" x14ac:dyDescent="0.3">
      <c r="A21" s="47"/>
      <c r="B21" s="34" t="str">
        <f>+'[1]Gas Operación'!B22</f>
        <v>REDEXIS GAS MURCIA, S.A.</v>
      </c>
      <c r="C21" s="35" t="s">
        <v>21</v>
      </c>
      <c r="D21" s="50">
        <v>48282</v>
      </c>
      <c r="E21" s="50">
        <v>44876</v>
      </c>
      <c r="F21" s="50">
        <v>40992</v>
      </c>
      <c r="G21" s="50">
        <v>34618</v>
      </c>
      <c r="H21" s="50">
        <v>28691</v>
      </c>
      <c r="I21" s="50">
        <v>29957</v>
      </c>
      <c r="J21" s="50">
        <v>27249</v>
      </c>
      <c r="K21" s="50">
        <v>32232</v>
      </c>
      <c r="L21" s="50">
        <v>32573</v>
      </c>
      <c r="M21" s="50">
        <v>45879</v>
      </c>
      <c r="N21" s="50">
        <v>52556</v>
      </c>
      <c r="O21" s="50">
        <v>49085</v>
      </c>
      <c r="P21" s="36"/>
      <c r="Q21" s="37">
        <f t="shared" si="1"/>
        <v>466990</v>
      </c>
      <c r="R21" s="26"/>
      <c r="S21" s="17"/>
      <c r="T21" s="17"/>
    </row>
    <row r="22" spans="1:20" s="14" customFormat="1" ht="29.25" customHeight="1" thickBot="1" x14ac:dyDescent="0.3">
      <c r="A22" s="47"/>
      <c r="B22" s="34" t="str">
        <f>+'[1]Gas Operación'!B23</f>
        <v>REDEXIS INFRAESTRUCTURAS, S.L.</v>
      </c>
      <c r="C22" s="35" t="s">
        <v>21</v>
      </c>
      <c r="D22" s="50">
        <v>722718</v>
      </c>
      <c r="E22" s="50">
        <v>593505</v>
      </c>
      <c r="F22" s="50">
        <v>506629</v>
      </c>
      <c r="G22" s="50">
        <v>389971</v>
      </c>
      <c r="H22" s="50">
        <v>330342</v>
      </c>
      <c r="I22" s="50">
        <v>312233</v>
      </c>
      <c r="J22" s="50">
        <v>335847</v>
      </c>
      <c r="K22" s="50">
        <v>397588</v>
      </c>
      <c r="L22" s="50">
        <v>525792</v>
      </c>
      <c r="M22" s="50">
        <v>667329</v>
      </c>
      <c r="N22" s="50">
        <v>801932</v>
      </c>
      <c r="O22" s="50">
        <v>727481</v>
      </c>
      <c r="P22" s="36"/>
      <c r="Q22" s="37">
        <f t="shared" si="1"/>
        <v>6311367</v>
      </c>
      <c r="R22" s="26"/>
      <c r="S22" s="17"/>
      <c r="T22" s="17"/>
    </row>
    <row r="23" spans="1:20" s="14" customFormat="1" ht="29.25" customHeight="1" thickBot="1" x14ac:dyDescent="0.3">
      <c r="A23" s="47"/>
      <c r="B23" s="34" t="str">
        <f>+'[1]Gas Operación'!B25</f>
        <v>GAS EXTREMADURA TRANSPORTISTA S.L.</v>
      </c>
      <c r="C23" s="39" t="s">
        <v>21</v>
      </c>
      <c r="D23" s="50">
        <v>100877.31612651719</v>
      </c>
      <c r="E23" s="50">
        <v>66312.957061220164</v>
      </c>
      <c r="F23" s="50">
        <v>76367.070528733922</v>
      </c>
      <c r="G23" s="50">
        <v>70608.031927797158</v>
      </c>
      <c r="H23" s="50">
        <v>44337.377386323264</v>
      </c>
      <c r="I23" s="50">
        <v>186577.38054507397</v>
      </c>
      <c r="J23" s="50">
        <v>122153.3501689363</v>
      </c>
      <c r="K23" s="50">
        <v>61469.485728778316</v>
      </c>
      <c r="L23" s="50">
        <v>86254.719099019159</v>
      </c>
      <c r="M23" s="50">
        <v>94526.018071597515</v>
      </c>
      <c r="N23" s="50">
        <v>150483</v>
      </c>
      <c r="O23" s="50">
        <v>173317</v>
      </c>
      <c r="P23" s="36"/>
      <c r="Q23" s="40">
        <f t="shared" si="1"/>
        <v>1233283.7066439972</v>
      </c>
      <c r="R23" s="26"/>
      <c r="S23" s="17"/>
      <c r="T23" s="17"/>
    </row>
    <row r="24" spans="1:20" ht="10.5" customHeight="1" x14ac:dyDescent="0.25"/>
    <row r="25" spans="1:20" s="5" customFormat="1" ht="24.95" customHeight="1" x14ac:dyDescent="0.25">
      <c r="A25" s="2"/>
      <c r="C25" s="6" t="s">
        <v>19</v>
      </c>
      <c r="D25" s="7">
        <f t="shared" ref="D25:O25" si="2">D8</f>
        <v>79948116.493059844</v>
      </c>
      <c r="E25" s="7">
        <f t="shared" si="2"/>
        <v>85581203.608238041</v>
      </c>
      <c r="F25" s="7">
        <f t="shared" si="2"/>
        <v>78382133.620382234</v>
      </c>
      <c r="G25" s="7">
        <f t="shared" si="2"/>
        <v>65516684.333625503</v>
      </c>
      <c r="H25" s="7">
        <f t="shared" si="2"/>
        <v>64646170.858881533</v>
      </c>
      <c r="I25" s="7">
        <f t="shared" si="2"/>
        <v>58675845.807491295</v>
      </c>
      <c r="J25" s="7">
        <f t="shared" si="2"/>
        <v>77770116.556113929</v>
      </c>
      <c r="K25" s="7">
        <f t="shared" si="2"/>
        <v>86799127.516016558</v>
      </c>
      <c r="L25" s="7">
        <f t="shared" si="2"/>
        <v>97204547.503978565</v>
      </c>
      <c r="M25" s="7">
        <f t="shared" si="2"/>
        <v>88543679.575224578</v>
      </c>
      <c r="N25" s="7">
        <f t="shared" si="2"/>
        <v>116972689.48101988</v>
      </c>
      <c r="O25" s="7">
        <f t="shared" si="2"/>
        <v>99641605.980258644</v>
      </c>
      <c r="P25" s="8"/>
      <c r="Q25" s="7">
        <f>SUM(D25:O25)</f>
        <v>999681921.3342905</v>
      </c>
      <c r="R25" s="42"/>
      <c r="S25" s="43"/>
      <c r="T25" s="43"/>
    </row>
    <row r="26" spans="1:20" s="5" customFormat="1" ht="24.95" customHeight="1" x14ac:dyDescent="0.25">
      <c r="A26" s="2"/>
      <c r="C26" s="6" t="s">
        <v>20</v>
      </c>
      <c r="D26" s="7">
        <f t="shared" ref="D26:O26" si="3">D9+D19</f>
        <v>4645000</v>
      </c>
      <c r="E26" s="7">
        <f t="shared" si="3"/>
        <v>41470000</v>
      </c>
      <c r="F26" s="7">
        <f t="shared" si="3"/>
        <v>31525000</v>
      </c>
      <c r="G26" s="7">
        <f t="shared" si="3"/>
        <v>17990000</v>
      </c>
      <c r="H26" s="7">
        <f t="shared" si="3"/>
        <v>18055000</v>
      </c>
      <c r="I26" s="7">
        <f t="shared" si="3"/>
        <v>15105000</v>
      </c>
      <c r="J26" s="7">
        <f t="shared" si="3"/>
        <v>2850000</v>
      </c>
      <c r="K26" s="7">
        <f t="shared" si="3"/>
        <v>2015000</v>
      </c>
      <c r="L26" s="7">
        <f t="shared" si="3"/>
        <v>3290000</v>
      </c>
      <c r="M26" s="7">
        <f t="shared" si="3"/>
        <v>4675000</v>
      </c>
      <c r="N26" s="7">
        <f t="shared" si="3"/>
        <v>4932008.5</v>
      </c>
      <c r="O26" s="7">
        <f t="shared" si="3"/>
        <v>5964162</v>
      </c>
      <c r="P26" s="2">
        <v>0</v>
      </c>
      <c r="Q26" s="7">
        <f>SUM(D26:O26)</f>
        <v>152516170.5</v>
      </c>
      <c r="R26" s="42"/>
      <c r="S26" s="43"/>
      <c r="T26" s="43"/>
    </row>
    <row r="27" spans="1:20" s="5" customFormat="1" ht="24.95" customHeight="1" x14ac:dyDescent="0.25">
      <c r="A27" s="2"/>
      <c r="C27" s="6" t="s">
        <v>21</v>
      </c>
      <c r="D27" s="7">
        <f>D10+D12+D13+D14+D15+D16+D17+D18+D20+D21+D22+D23</f>
        <v>11803292.735412518</v>
      </c>
      <c r="E27" s="7">
        <f t="shared" ref="E27:O27" si="4">E10+E12+E13+E14+E15+E16+E17+E18+E20+E21+E22+E23</f>
        <v>8385492.7408472206</v>
      </c>
      <c r="F27" s="7">
        <f t="shared" si="4"/>
        <v>8137705.2264767336</v>
      </c>
      <c r="G27" s="7">
        <f t="shared" si="4"/>
        <v>7374280.0222697966</v>
      </c>
      <c r="H27" s="7">
        <f t="shared" si="4"/>
        <v>6485477.5875003235</v>
      </c>
      <c r="I27" s="7">
        <f t="shared" si="4"/>
        <v>5439268.0365130734</v>
      </c>
      <c r="J27" s="7">
        <f t="shared" si="4"/>
        <v>6755334.6585489362</v>
      </c>
      <c r="K27" s="7">
        <f t="shared" si="4"/>
        <v>8368413.2657973776</v>
      </c>
      <c r="L27" s="7">
        <f t="shared" si="4"/>
        <v>12740223.142532419</v>
      </c>
      <c r="M27" s="7">
        <f t="shared" si="4"/>
        <v>10609415.719821999</v>
      </c>
      <c r="N27" s="7">
        <f t="shared" si="4"/>
        <v>14908585.384905197</v>
      </c>
      <c r="O27" s="7">
        <f t="shared" si="4"/>
        <v>14201010.686705556</v>
      </c>
      <c r="P27" s="2"/>
      <c r="Q27" s="7">
        <f>SUM(D27:O27)</f>
        <v>115208499.20733115</v>
      </c>
      <c r="R27" s="42"/>
      <c r="S27" s="43"/>
      <c r="T27" s="43"/>
    </row>
    <row r="28" spans="1:20" ht="9" customHeight="1" x14ac:dyDescent="0.25">
      <c r="C28" s="18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Q28" s="41"/>
      <c r="R28" s="41"/>
    </row>
    <row r="29" spans="1:20" s="5" customFormat="1" ht="24.95" customHeight="1" x14ac:dyDescent="0.25">
      <c r="A29" s="2"/>
      <c r="C29" s="6" t="s">
        <v>18</v>
      </c>
      <c r="D29" s="7">
        <f t="shared" ref="D29:O29" si="5">SUM(D11:D23)</f>
        <v>96396409.228472382</v>
      </c>
      <c r="E29" s="7">
        <f t="shared" si="5"/>
        <v>135436696.34908527</v>
      </c>
      <c r="F29" s="7">
        <f t="shared" si="5"/>
        <v>118044838.84685896</v>
      </c>
      <c r="G29" s="7">
        <f t="shared" si="5"/>
        <v>90880964.355895296</v>
      </c>
      <c r="H29" s="7">
        <f t="shared" si="5"/>
        <v>89186648.446381837</v>
      </c>
      <c r="I29" s="7">
        <f t="shared" si="5"/>
        <v>79220113.844004378</v>
      </c>
      <c r="J29" s="7">
        <f t="shared" si="5"/>
        <v>87375451.21466285</v>
      </c>
      <c r="K29" s="7">
        <f t="shared" si="5"/>
        <v>97182540.781813934</v>
      </c>
      <c r="L29" s="7">
        <f t="shared" si="5"/>
        <v>113234770.64651097</v>
      </c>
      <c r="M29" s="7">
        <f t="shared" si="5"/>
        <v>103828095.29504655</v>
      </c>
      <c r="N29" s="7">
        <f t="shared" si="5"/>
        <v>136813283.36592507</v>
      </c>
      <c r="O29" s="7">
        <f t="shared" si="5"/>
        <v>119806778.6669642</v>
      </c>
      <c r="P29" s="2"/>
      <c r="Q29" s="7">
        <f>SUM(D29:O29)</f>
        <v>1267406591.0416219</v>
      </c>
      <c r="R29" s="42"/>
      <c r="S29" s="43"/>
      <c r="T29" s="43"/>
    </row>
    <row r="30" spans="1:20" x14ac:dyDescent="0.25">
      <c r="C30" s="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Q30" s="13"/>
      <c r="R30" s="13"/>
      <c r="S30" s="20"/>
    </row>
    <row r="31" spans="1:20" x14ac:dyDescent="0.25">
      <c r="C31" s="45"/>
      <c r="Q31" s="19"/>
      <c r="R31" s="19"/>
      <c r="S31" s="20"/>
    </row>
    <row r="32" spans="1:20" x14ac:dyDescent="0.25">
      <c r="D32" s="16"/>
      <c r="E32" s="16"/>
      <c r="G32" s="16"/>
      <c r="J32" s="16"/>
      <c r="M32" s="16"/>
      <c r="N32" s="16"/>
      <c r="O32" s="16"/>
    </row>
    <row r="33" spans="2:18" x14ac:dyDescent="0.25">
      <c r="B33" s="48"/>
      <c r="C33" s="46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21"/>
      <c r="R33" s="21"/>
    </row>
    <row r="34" spans="2:18" x14ac:dyDescent="0.25">
      <c r="B34" s="5" t="s">
        <v>24</v>
      </c>
      <c r="D34" s="16"/>
      <c r="E34" s="17"/>
      <c r="G34" s="16"/>
      <c r="J34" s="16"/>
      <c r="M34" s="16"/>
      <c r="N34" s="16"/>
      <c r="O34" s="16"/>
    </row>
    <row r="35" spans="2:18" x14ac:dyDescent="0.2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7"/>
      <c r="R35" s="17"/>
    </row>
    <row r="37" spans="2:18" x14ac:dyDescent="0.25">
      <c r="D37" s="17"/>
      <c r="E37" s="17"/>
      <c r="F37" s="14"/>
      <c r="G37" s="17"/>
      <c r="H37" s="14"/>
      <c r="I37" s="14"/>
      <c r="J37" s="17"/>
      <c r="K37" s="14"/>
      <c r="L37" s="14"/>
      <c r="M37" s="17"/>
      <c r="N37" s="17"/>
      <c r="O37" s="17"/>
      <c r="P37" s="14"/>
      <c r="Q37" s="14"/>
      <c r="R37" s="14"/>
    </row>
    <row r="38" spans="2:18" x14ac:dyDescent="0.25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2:18" x14ac:dyDescent="0.25"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</sheetData>
  <mergeCells count="4">
    <mergeCell ref="C3:M3"/>
    <mergeCell ref="B8:B11"/>
    <mergeCell ref="D6:M6"/>
    <mergeCell ref="N6:O6"/>
  </mergeCells>
  <phoneticPr fontId="0" type="noConversion"/>
  <pageMargins left="0.17" right="0.22" top="0.91" bottom="0.26" header="0" footer="0"/>
  <pageSetup paperSize="9" scale="3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8AFF7FDF76D14B99103A75BE67404D" ma:contentTypeVersion="8" ma:contentTypeDescription="Crear nuevo documento." ma:contentTypeScope="" ma:versionID="dd0665dfa87e11aa8ffa7985e834ebed">
  <xsd:schema xmlns:xsd="http://www.w3.org/2001/XMLSchema" xmlns:xs="http://www.w3.org/2001/XMLSchema" xmlns:p="http://schemas.microsoft.com/office/2006/metadata/properties" xmlns:ns2="eef4b64c-bce6-462b-84a5-78d98b26930b" xmlns:ns3="1d5b5c73-de20-4e04-9cd3-394e24e35ef5" targetNamespace="http://schemas.microsoft.com/office/2006/metadata/properties" ma:root="true" ma:fieldsID="e7c906caf603bdcca42eb759ac3c113a" ns2:_="" ns3:_="">
    <xsd:import namespace="eef4b64c-bce6-462b-84a5-78d98b26930b"/>
    <xsd:import namespace="1d5b5c73-de20-4e04-9cd3-394e24e35e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_x00f1_o" minOccurs="0"/>
                <xsd:element ref="ns2:Tipo_x0020_de_x0020_Documento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4b64c-bce6-462b-84a5-78d98b269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_x00f1_o" ma:index="10" nillable="true" ma:displayName="Año" ma:list="{90223ea0-e528-4d07-9f2d-c46624fe2f2c}" ma:internalName="A_x00f1_o" ma:showField="Title">
      <xsd:simpleType>
        <xsd:restriction base="dms:Lookup"/>
      </xsd:simpleType>
    </xsd:element>
    <xsd:element name="Tipo_x0020_de_x0020_Documento" ma:index="11" nillable="true" ma:displayName="Tipo de Documento" ma:list="{90223ea0-e528-4d07-9f2d-c46624fe2f2c}" ma:internalName="Tipo_x0020_de_x0020_Documento" ma:showField="Tipo_x0020_de_x0020_Documento">
      <xsd:simpleType>
        <xsd:restriction base="dms:Lookup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b5c73-de20-4e04-9cd3-394e24e35ef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eef4b64c-bce6-462b-84a5-78d98b26930b">11</A_x00f1_o>
    <Tipo_x0020_de_x0020_Documento xmlns="eef4b64c-bce6-462b-84a5-78d98b26930b">7</Tipo_x0020_de_x0020_Documento>
  </documentManagement>
</p:properties>
</file>

<file path=customXml/itemProps1.xml><?xml version="1.0" encoding="utf-8"?>
<ds:datastoreItem xmlns:ds="http://schemas.openxmlformats.org/officeDocument/2006/customXml" ds:itemID="{B7F98380-6651-4666-BC80-BD1C32CF2F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B45794-8159-4AD1-825A-2165932F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4b64c-bce6-462b-84a5-78d98b26930b"/>
    <ds:schemaRef ds:uri="1d5b5c73-de20-4e04-9cd3-394e24e35e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8C7E0-F814-4485-A90A-6BF6288BB57C}">
  <ds:schemaRefs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d5b5c73-de20-4e04-9cd3-394e24e35ef5"/>
    <ds:schemaRef ds:uri="eef4b64c-bce6-462b-84a5-78d98b2693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 Operación</vt:lpstr>
      <vt:lpstr>'Gas Operación'!Área_de_impresión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</dc:creator>
  <cp:keywords/>
  <dc:description/>
  <cp:lastModifiedBy>Martitegui Gonzalez, Miguel</cp:lastModifiedBy>
  <cp:revision/>
  <dcterms:created xsi:type="dcterms:W3CDTF">2007-10-04T06:50:16Z</dcterms:created>
  <dcterms:modified xsi:type="dcterms:W3CDTF">2024-02-15T11:17:17Z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0x010100D78AFF7FDF76D14B99103A75BE67404D</vt:lpwstr>
  </property>
</Properties>
</file>