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ext100340\OneDrive - Enagás, S.A\Acciones de Balance\Informes\Registro de Acciones de Balance\2023\"/>
    </mc:Choice>
  </mc:AlternateContent>
  <xr:revisionPtr revIDLastSave="768" documentId="6_{E0960A11-2E6C-4552-9CB0-DAEB01D3ACE2}" xr6:coauthVersionLast="36" xr6:coauthVersionMax="47" xr10:uidLastSave="{009625B4-4E64-4FEC-AD3F-5D0630D41195}"/>
  <bookViews>
    <workbookView xWindow="740" yWindow="76860" windowWidth="14400" windowHeight="2520" tabRatio="638" activeTab="1" xr2:uid="{00000000-000D-0000-FFFF-FFFF00000000}"/>
  </bookViews>
  <sheets>
    <sheet name="TVB-AVB - Resumen - Summary " sheetId="34" r:id="rId1"/>
    <sheet name="TVB-AVB - Diario - Daily" sheetId="32" r:id="rId2"/>
  </sheets>
  <definedNames>
    <definedName name="_xlnm._FilterDatabase" localSheetId="1" hidden="1">'TVB-AVB - Diario - Daily'!$A$9:$O$374</definedName>
    <definedName name="_xlnm._FilterDatabase" localSheetId="0" hidden="1">'TVB-AVB - Resumen - Summary '!#REF!</definedName>
    <definedName name="_xlnm.Print_Area" localSheetId="1">'TVB-AVB - Diario - Daily'!$A$1:$I$136</definedName>
    <definedName name="_xlnm.Print_Area" localSheetId="0">'TVB-AVB - Resumen - Summary '!$A$1:$J$58</definedName>
  </definedNames>
  <calcPr calcId="191028"/>
</workbook>
</file>

<file path=xl/calcChain.xml><?xml version="1.0" encoding="utf-8"?>
<calcChain xmlns="http://schemas.openxmlformats.org/spreadsheetml/2006/main">
  <c r="F326" i="32" l="1"/>
  <c r="F323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B103" i="32"/>
  <c r="B104" i="32"/>
  <c r="B105" i="32"/>
  <c r="B106" i="32"/>
  <c r="B107" i="32"/>
  <c r="B108" i="32"/>
  <c r="B109" i="32"/>
  <c r="B110" i="32"/>
  <c r="B111" i="32"/>
  <c r="B112" i="32"/>
  <c r="B113" i="32"/>
  <c r="B114" i="32"/>
  <c r="B115" i="32"/>
  <c r="B116" i="32"/>
  <c r="B117" i="32"/>
  <c r="B118" i="32"/>
  <c r="B119" i="32"/>
  <c r="B120" i="32"/>
  <c r="B121" i="32"/>
  <c r="B122" i="32"/>
  <c r="B123" i="32"/>
  <c r="B124" i="32"/>
  <c r="B125" i="32"/>
  <c r="B126" i="32"/>
  <c r="B127" i="32"/>
  <c r="B128" i="32"/>
  <c r="B129" i="32"/>
  <c r="B130" i="32"/>
  <c r="B131" i="32"/>
  <c r="B132" i="32"/>
  <c r="B133" i="32"/>
  <c r="B134" i="32"/>
  <c r="B135" i="32"/>
  <c r="B136" i="32"/>
  <c r="B137" i="32"/>
  <c r="B138" i="32"/>
  <c r="B139" i="32"/>
  <c r="B140" i="32"/>
  <c r="B141" i="32"/>
  <c r="B142" i="32"/>
  <c r="B143" i="32"/>
  <c r="B144" i="32"/>
  <c r="B145" i="32"/>
  <c r="B146" i="32"/>
  <c r="B147" i="32"/>
  <c r="B148" i="32"/>
  <c r="B149" i="32"/>
  <c r="B150" i="32"/>
  <c r="B151" i="32"/>
  <c r="B152" i="32"/>
  <c r="B153" i="32"/>
  <c r="B154" i="32"/>
  <c r="B155" i="32"/>
  <c r="B156" i="32"/>
  <c r="B157" i="32"/>
  <c r="B158" i="32"/>
  <c r="B159" i="32"/>
  <c r="B160" i="32"/>
  <c r="B161" i="32"/>
  <c r="B162" i="32"/>
  <c r="B163" i="32"/>
  <c r="B164" i="32"/>
  <c r="B165" i="32"/>
  <c r="B166" i="32"/>
  <c r="B167" i="32"/>
  <c r="B168" i="32"/>
  <c r="B169" i="32"/>
  <c r="B170" i="32"/>
  <c r="B171" i="32"/>
  <c r="B172" i="32"/>
  <c r="B173" i="32"/>
  <c r="B174" i="32"/>
  <c r="B175" i="32"/>
  <c r="B176" i="32"/>
  <c r="B177" i="32"/>
  <c r="B178" i="32"/>
  <c r="B179" i="32"/>
  <c r="B180" i="32"/>
  <c r="B181" i="32"/>
  <c r="B182" i="32"/>
  <c r="B183" i="32"/>
  <c r="B184" i="32"/>
  <c r="B185" i="32"/>
  <c r="B186" i="32"/>
  <c r="B187" i="32"/>
  <c r="B188" i="32"/>
  <c r="B189" i="32"/>
  <c r="B190" i="32"/>
  <c r="B191" i="32"/>
  <c r="B192" i="32"/>
  <c r="B193" i="32"/>
  <c r="B194" i="32"/>
  <c r="B195" i="32"/>
  <c r="B196" i="32"/>
  <c r="B197" i="32"/>
  <c r="B198" i="32"/>
  <c r="B199" i="32"/>
  <c r="B200" i="32"/>
  <c r="B201" i="32"/>
  <c r="B202" i="32"/>
  <c r="B203" i="32"/>
  <c r="B204" i="32"/>
  <c r="B205" i="32"/>
  <c r="B206" i="32"/>
  <c r="B207" i="32"/>
  <c r="B208" i="32"/>
  <c r="B209" i="32"/>
  <c r="B210" i="32"/>
  <c r="B211" i="32"/>
  <c r="B212" i="32"/>
  <c r="B213" i="32"/>
  <c r="B214" i="32"/>
  <c r="B215" i="32"/>
  <c r="B216" i="32"/>
  <c r="B217" i="32"/>
  <c r="B218" i="32"/>
  <c r="B219" i="32"/>
  <c r="B220" i="32"/>
  <c r="B221" i="32"/>
  <c r="B222" i="32"/>
  <c r="B223" i="32"/>
  <c r="B224" i="32"/>
  <c r="B225" i="32"/>
  <c r="B226" i="32"/>
  <c r="B227" i="32"/>
  <c r="B228" i="32"/>
  <c r="B229" i="32"/>
  <c r="B230" i="32"/>
  <c r="B231" i="32"/>
  <c r="B232" i="32"/>
  <c r="B233" i="32"/>
  <c r="B234" i="32"/>
  <c r="B235" i="32"/>
  <c r="B236" i="32"/>
  <c r="B237" i="32"/>
  <c r="B238" i="32"/>
  <c r="B239" i="32"/>
  <c r="B240" i="32"/>
  <c r="B241" i="32"/>
  <c r="B242" i="32"/>
  <c r="B243" i="32"/>
  <c r="B244" i="32"/>
  <c r="B245" i="32"/>
  <c r="B246" i="32"/>
  <c r="B247" i="32"/>
  <c r="B248" i="32"/>
  <c r="B249" i="32"/>
  <c r="B250" i="32"/>
  <c r="B251" i="32"/>
  <c r="B252" i="32"/>
  <c r="B253" i="32"/>
  <c r="B254" i="32"/>
  <c r="B255" i="32"/>
  <c r="B256" i="32"/>
  <c r="B257" i="32"/>
  <c r="B258" i="32"/>
  <c r="B259" i="32"/>
  <c r="B260" i="32"/>
  <c r="B261" i="32"/>
  <c r="B262" i="32"/>
  <c r="B263" i="32"/>
  <c r="B264" i="32"/>
  <c r="B265" i="32"/>
  <c r="B266" i="32"/>
  <c r="B267" i="32"/>
  <c r="B268" i="32"/>
  <c r="B269" i="32"/>
  <c r="B270" i="32"/>
  <c r="B271" i="32"/>
  <c r="B272" i="32"/>
  <c r="B273" i="32"/>
  <c r="B274" i="32"/>
  <c r="B275" i="32"/>
  <c r="B276" i="32"/>
  <c r="B277" i="32"/>
  <c r="B278" i="32"/>
  <c r="B279" i="32"/>
  <c r="B280" i="32"/>
  <c r="B281" i="32"/>
  <c r="B282" i="32"/>
  <c r="B283" i="32"/>
  <c r="B284" i="32"/>
  <c r="B285" i="32"/>
  <c r="B286" i="32"/>
  <c r="B287" i="32"/>
  <c r="B288" i="32"/>
  <c r="B289" i="32"/>
  <c r="B290" i="32"/>
  <c r="B291" i="32"/>
  <c r="B292" i="32"/>
  <c r="B293" i="32"/>
  <c r="B294" i="32"/>
  <c r="B295" i="32"/>
  <c r="B296" i="32"/>
  <c r="B297" i="32"/>
  <c r="B298" i="32"/>
  <c r="B299" i="32"/>
  <c r="B300" i="32"/>
  <c r="B301" i="32"/>
  <c r="B302" i="32"/>
  <c r="B303" i="32"/>
  <c r="B304" i="32"/>
  <c r="B305" i="32"/>
  <c r="B306" i="32"/>
  <c r="B307" i="32"/>
  <c r="B308" i="32"/>
  <c r="B309" i="32"/>
  <c r="B310" i="32"/>
  <c r="B311" i="32"/>
  <c r="B312" i="32"/>
  <c r="B313" i="32"/>
  <c r="B314" i="32"/>
  <c r="B315" i="32"/>
  <c r="B316" i="32"/>
  <c r="B317" i="32"/>
  <c r="B318" i="32"/>
  <c r="B319" i="32"/>
  <c r="B320" i="32"/>
  <c r="B321" i="32"/>
  <c r="B322" i="32"/>
  <c r="B323" i="32"/>
  <c r="B324" i="32"/>
  <c r="B325" i="32"/>
  <c r="B326" i="32"/>
  <c r="B327" i="32"/>
  <c r="B328" i="32"/>
  <c r="B329" i="32"/>
  <c r="B330" i="32"/>
  <c r="B331" i="32"/>
  <c r="B332" i="32"/>
  <c r="B333" i="32"/>
  <c r="B334" i="32"/>
  <c r="B335" i="32"/>
  <c r="B336" i="32"/>
  <c r="B337" i="32"/>
  <c r="B338" i="32"/>
  <c r="B339" i="32"/>
  <c r="B340" i="32"/>
  <c r="B341" i="32"/>
  <c r="B342" i="32"/>
  <c r="B343" i="32"/>
  <c r="B344" i="32"/>
  <c r="B345" i="32"/>
  <c r="B346" i="32"/>
  <c r="B347" i="32"/>
  <c r="B348" i="32"/>
  <c r="B349" i="32"/>
  <c r="B350" i="32"/>
  <c r="B351" i="32"/>
  <c r="B352" i="32"/>
  <c r="B353" i="32"/>
  <c r="B354" i="32"/>
  <c r="B355" i="32"/>
  <c r="B356" i="32"/>
  <c r="B357" i="32"/>
  <c r="B358" i="32"/>
  <c r="B359" i="32"/>
  <c r="B360" i="32"/>
  <c r="B361" i="32"/>
  <c r="B362" i="32"/>
  <c r="B363" i="32"/>
  <c r="B364" i="32"/>
  <c r="B365" i="32"/>
  <c r="B366" i="32"/>
  <c r="B367" i="32"/>
  <c r="B368" i="32"/>
  <c r="B369" i="32"/>
  <c r="B370" i="32"/>
  <c r="B371" i="32"/>
  <c r="B372" i="32"/>
  <c r="B373" i="32"/>
  <c r="B374" i="32"/>
  <c r="O31" i="34"/>
  <c r="E390" i="32"/>
  <c r="D390" i="32"/>
  <c r="J31" i="34"/>
  <c r="E31" i="34"/>
  <c r="E32" i="34"/>
  <c r="E33" i="34"/>
  <c r="E35" i="34" a="1"/>
  <c r="E35" i="34"/>
  <c r="E37" i="34" a="1"/>
  <c r="E37" i="34"/>
  <c r="F31" i="34"/>
  <c r="G31" i="34"/>
  <c r="F32" i="34"/>
  <c r="G32" i="34"/>
  <c r="F33" i="34"/>
  <c r="G33" i="34"/>
  <c r="F35" i="34" a="1"/>
  <c r="F35" i="34"/>
  <c r="G35" i="34" a="1"/>
  <c r="G35" i="34"/>
  <c r="F37" i="34" a="1"/>
  <c r="F37" i="34"/>
  <c r="G37" i="34" a="1"/>
  <c r="G37" i="34"/>
  <c r="I31" i="34" a="1"/>
  <c r="I31" i="34"/>
  <c r="I32" i="34" a="1"/>
  <c r="I32" i="34"/>
  <c r="I33" i="34"/>
  <c r="I35" i="34" a="1"/>
  <c r="I35" i="34"/>
  <c r="I37" i="34" a="1"/>
  <c r="I37" i="34"/>
  <c r="I34" i="34"/>
  <c r="G34" i="34"/>
  <c r="E34" i="34"/>
  <c r="F34" i="34"/>
  <c r="K24" i="34"/>
  <c r="D37" i="34" a="1"/>
  <c r="D37" i="34" s="1"/>
  <c r="D35" i="34" a="1"/>
  <c r="D35" i="34" s="1"/>
  <c r="D32" i="34"/>
  <c r="D31" i="34"/>
  <c r="N31" i="34"/>
  <c r="N32" i="34"/>
  <c r="M32" i="34"/>
  <c r="M31" i="34"/>
  <c r="D27" i="34" a="1"/>
  <c r="D27" i="34" s="1"/>
  <c r="D29" i="34" a="1"/>
  <c r="D29" i="34" s="1"/>
  <c r="D33" i="34"/>
  <c r="E15" i="34" a="1"/>
  <c r="E15" i="34" s="1"/>
  <c r="E12" i="34" a="1"/>
  <c r="E12" i="34" s="1"/>
  <c r="J15" i="34" a="1"/>
  <c r="J15" i="34" s="1"/>
  <c r="E23" i="34"/>
  <c r="J12" i="34" a="1"/>
  <c r="J12" i="34" s="1"/>
  <c r="H15" i="34"/>
  <c r="H14" i="34"/>
  <c r="H12" i="34"/>
  <c r="O29" i="34" a="1"/>
  <c r="O29" i="34" s="1"/>
  <c r="N29" i="34" a="1"/>
  <c r="N29" i="34" s="1"/>
  <c r="O27" i="34" a="1"/>
  <c r="O27" i="34" s="1"/>
  <c r="N27" i="34" a="1"/>
  <c r="N27" i="34" s="1"/>
  <c r="O37" i="34" a="1"/>
  <c r="O37" i="34" s="1"/>
  <c r="N37" i="34" a="1"/>
  <c r="N37" i="34" s="1"/>
  <c r="O35" i="34" a="1"/>
  <c r="O35" i="34" s="1"/>
  <c r="N35" i="34" a="1"/>
  <c r="N35" i="34" s="1"/>
  <c r="M37" i="34" a="1"/>
  <c r="M37" i="34"/>
  <c r="M35" i="34" a="1"/>
  <c r="M35" i="34"/>
  <c r="M29" i="34" a="1"/>
  <c r="M29" i="34"/>
  <c r="M27" i="34" a="1"/>
  <c r="M27" i="34"/>
  <c r="J33" i="34"/>
  <c r="N33" i="34"/>
  <c r="M33" i="34"/>
  <c r="M34" i="34"/>
  <c r="L33" i="34"/>
  <c r="I25" i="34"/>
  <c r="J25" i="34"/>
  <c r="L37" i="34" a="1"/>
  <c r="L37" i="34"/>
  <c r="L35" i="34" a="1"/>
  <c r="L35" i="34"/>
  <c r="L29" i="34" a="1"/>
  <c r="L29" i="34"/>
  <c r="L27" i="34" a="1"/>
  <c r="L27" i="34"/>
  <c r="K37" i="34" a="1"/>
  <c r="K37" i="34"/>
  <c r="K35" i="34" a="1"/>
  <c r="K35" i="34"/>
  <c r="K29" i="34" a="1"/>
  <c r="K29" i="34"/>
  <c r="K27" i="34" a="1"/>
  <c r="K27" i="34"/>
  <c r="J37" i="34" a="1"/>
  <c r="J37" i="34"/>
  <c r="J35" i="34" a="1"/>
  <c r="J35" i="34"/>
  <c r="J29" i="34" a="1"/>
  <c r="J29" i="34"/>
  <c r="J27" i="34" a="1"/>
  <c r="J27" i="34"/>
  <c r="I29" i="34" a="1"/>
  <c r="I29" i="34"/>
  <c r="I27" i="34" a="1"/>
  <c r="I27" i="34"/>
  <c r="H37" i="34" a="1"/>
  <c r="H37" i="34"/>
  <c r="H35" i="34" a="1"/>
  <c r="H35" i="34"/>
  <c r="H29" i="34" a="1"/>
  <c r="H29" i="34"/>
  <c r="H27" i="34" a="1"/>
  <c r="H27" i="34"/>
  <c r="G29" i="34" a="1"/>
  <c r="G29" i="34"/>
  <c r="G27" i="34" a="1"/>
  <c r="G27" i="34"/>
  <c r="F29" i="34" a="1"/>
  <c r="F29" i="34"/>
  <c r="F27" i="34" a="1"/>
  <c r="F27" i="34"/>
  <c r="E29" i="34" a="1"/>
  <c r="E29" i="34"/>
  <c r="E27" i="34" a="1"/>
  <c r="E27" i="34"/>
  <c r="O33" i="34"/>
  <c r="K33" i="34"/>
  <c r="H33" i="34"/>
  <c r="O32" i="34"/>
  <c r="L32" i="34"/>
  <c r="L34" i="34"/>
  <c r="K32" i="34"/>
  <c r="J32" i="34" a="1"/>
  <c r="J32" i="34"/>
  <c r="J34" i="34" s="1"/>
  <c r="H32" i="34"/>
  <c r="L31" i="34"/>
  <c r="K31" i="34"/>
  <c r="H31" i="34"/>
  <c r="O25" i="34"/>
  <c r="N25" i="34"/>
  <c r="M25" i="34"/>
  <c r="L25" i="34"/>
  <c r="K25" i="34"/>
  <c r="K26" i="34"/>
  <c r="H25" i="34"/>
  <c r="G25" i="34"/>
  <c r="F25" i="34"/>
  <c r="E25" i="34"/>
  <c r="O24" i="34"/>
  <c r="N24" i="34"/>
  <c r="M24" i="34"/>
  <c r="L24" i="34"/>
  <c r="J24" i="34" a="1"/>
  <c r="J24" i="34"/>
  <c r="J26" i="34" s="1"/>
  <c r="I24" i="34" a="1"/>
  <c r="I24" i="34"/>
  <c r="I26" i="34"/>
  <c r="H24" i="34"/>
  <c r="G24" i="34"/>
  <c r="F24" i="34"/>
  <c r="O23" i="34"/>
  <c r="N23" i="34"/>
  <c r="M23" i="34"/>
  <c r="L23" i="34"/>
  <c r="K23" i="34" a="1"/>
  <c r="K23" i="34"/>
  <c r="J23" i="34"/>
  <c r="I23" i="34" a="1"/>
  <c r="I23" i="34"/>
  <c r="H23" i="34"/>
  <c r="G23" i="34"/>
  <c r="F23" i="34"/>
  <c r="E24" i="34"/>
  <c r="D23" i="34"/>
  <c r="L26" i="34"/>
  <c r="M26" i="34"/>
  <c r="K34" i="34"/>
  <c r="H26" i="34"/>
  <c r="H34" i="34"/>
  <c r="G26" i="34"/>
  <c r="F26" i="34"/>
  <c r="E26" i="34"/>
  <c r="C15" i="34"/>
  <c r="D25" i="34"/>
  <c r="C14" i="34"/>
  <c r="D24" i="34"/>
  <c r="C12" i="34"/>
  <c r="O26" i="34" l="1"/>
  <c r="O34" i="34"/>
  <c r="E391" i="32"/>
  <c r="D26" i="34"/>
  <c r="D34" i="34"/>
  <c r="N26" i="34"/>
  <c r="N34" i="34"/>
  <c r="J14" i="34"/>
  <c r="E14" i="34"/>
</calcChain>
</file>

<file path=xl/sharedStrings.xml><?xml version="1.0" encoding="utf-8"?>
<sst xmlns="http://schemas.openxmlformats.org/spreadsheetml/2006/main" count="1554" uniqueCount="59">
  <si>
    <t>INFORMACIÓN SOBRE LA GESTIÓN DE DESBALANCE DE USUARIOS TVB Y AVB</t>
  </si>
  <si>
    <t>INFORMATION OF THE MANAGEMENT OF USERS' IMBALANCE IN TVB AND AVB</t>
  </si>
  <si>
    <t>Mercados del GTS</t>
  </si>
  <si>
    <t>Dirección de Mercados</t>
  </si>
  <si>
    <t>RESUMEN  2023</t>
  </si>
  <si>
    <t>SUMMARY 2023</t>
  </si>
  <si>
    <r>
      <t xml:space="preserve">COMPRA
</t>
    </r>
    <r>
      <rPr>
        <i/>
        <sz val="16"/>
        <color indexed="42"/>
        <rFont val="Verdana"/>
        <family val="2"/>
      </rPr>
      <t>PURCHASE</t>
    </r>
  </si>
  <si>
    <r>
      <t xml:space="preserve">VENTA
</t>
    </r>
    <r>
      <rPr>
        <i/>
        <sz val="16"/>
        <color indexed="42"/>
        <rFont val="Verdana"/>
        <family val="2"/>
      </rPr>
      <t>SELL</t>
    </r>
  </si>
  <si>
    <t>Gestión Desbalances</t>
  </si>
  <si>
    <r>
      <t>Precio Máx.</t>
    </r>
    <r>
      <rPr>
        <i/>
        <sz val="11"/>
        <color indexed="42"/>
        <rFont val="Verdana"/>
        <family val="2"/>
      </rPr>
      <t/>
    </r>
  </si>
  <si>
    <t>Imbalance Management</t>
  </si>
  <si>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(€/MWh)</t>
    </r>
  </si>
  <si>
    <r>
      <t>Cantidad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Quantity</t>
    </r>
    <r>
      <rPr>
        <b/>
        <sz val="11"/>
        <color indexed="42"/>
        <rFont val="Verdana"/>
        <family val="2"/>
      </rPr>
      <t xml:space="preserve">
(MWh)</t>
    </r>
  </si>
  <si>
    <r>
      <t xml:space="preserve">Precio Medio
</t>
    </r>
    <r>
      <rPr>
        <i/>
        <sz val="11"/>
        <color indexed="42"/>
        <rFont val="Verdana"/>
        <family val="2"/>
      </rPr>
      <t>Average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</si>
  <si>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Coste</t>
  </si>
  <si>
    <t>Precio Mín.</t>
  </si>
  <si>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(€)*</t>
    </r>
  </si>
  <si>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(€/MWh)</t>
    </r>
  </si>
  <si>
    <t>DETALLE MENSUAL</t>
  </si>
  <si>
    <t>MONTHLY BREAKDOWN</t>
  </si>
  <si>
    <r>
      <t xml:space="preserve">ENERO
</t>
    </r>
    <r>
      <rPr>
        <i/>
        <sz val="10"/>
        <color rgb="FFB2BB34"/>
        <rFont val="Verdana"/>
        <family val="2"/>
      </rPr>
      <t>JANUARY</t>
    </r>
  </si>
  <si>
    <r>
      <t xml:space="preserve">FEBRERO
</t>
    </r>
    <r>
      <rPr>
        <i/>
        <sz val="10"/>
        <color rgb="FFB2BB34"/>
        <rFont val="Verdana"/>
        <family val="2"/>
      </rPr>
      <t>FEBRUARY</t>
    </r>
  </si>
  <si>
    <r>
      <t xml:space="preserve">MARZO
</t>
    </r>
    <r>
      <rPr>
        <i/>
        <sz val="10"/>
        <color rgb="FFB2BB34"/>
        <rFont val="Verdana"/>
        <family val="2"/>
      </rPr>
      <t>MARCH</t>
    </r>
  </si>
  <si>
    <r>
      <t xml:space="preserve">ABRIL
</t>
    </r>
    <r>
      <rPr>
        <i/>
        <sz val="10"/>
        <color rgb="FFB2BB34"/>
        <rFont val="Verdana"/>
        <family val="2"/>
      </rPr>
      <t>APRIL</t>
    </r>
  </si>
  <si>
    <r>
      <t xml:space="preserve">MAYO
</t>
    </r>
    <r>
      <rPr>
        <i/>
        <sz val="10"/>
        <color rgb="FFB2BB34"/>
        <rFont val="Verdana"/>
        <family val="2"/>
      </rPr>
      <t>MAY</t>
    </r>
  </si>
  <si>
    <r>
      <t xml:space="preserve">JUNIO
</t>
    </r>
    <r>
      <rPr>
        <i/>
        <sz val="10"/>
        <color rgb="FFB2BB34"/>
        <rFont val="Verdana"/>
        <family val="2"/>
      </rPr>
      <t>JUNE</t>
    </r>
  </si>
  <si>
    <r>
      <t xml:space="preserve">JULIO
</t>
    </r>
    <r>
      <rPr>
        <i/>
        <sz val="10"/>
        <color rgb="FFB2BB34"/>
        <rFont val="Verdana"/>
        <family val="2"/>
      </rPr>
      <t>JULY</t>
    </r>
  </si>
  <si>
    <r>
      <t xml:space="preserve">AGOSTO
</t>
    </r>
    <r>
      <rPr>
        <i/>
        <sz val="10"/>
        <color rgb="FFB2BB34"/>
        <rFont val="Verdana"/>
        <family val="2"/>
      </rPr>
      <t>AUGUST</t>
    </r>
  </si>
  <si>
    <r>
      <t xml:space="preserve">SEPTIEMBRE
</t>
    </r>
    <r>
      <rPr>
        <i/>
        <sz val="10"/>
        <color rgb="FFB2BB34"/>
        <rFont val="Verdana"/>
        <family val="2"/>
      </rPr>
      <t>SEPTEMBER</t>
    </r>
  </si>
  <si>
    <r>
      <t xml:space="preserve">OCTUBRE
</t>
    </r>
    <r>
      <rPr>
        <i/>
        <sz val="10"/>
        <color rgb="FFB2BB34"/>
        <rFont val="Verdana"/>
        <family val="2"/>
      </rPr>
      <t>OCTOBER</t>
    </r>
  </si>
  <si>
    <r>
      <t xml:space="preserve">NOVIEMBRE
</t>
    </r>
    <r>
      <rPr>
        <i/>
        <sz val="10"/>
        <color rgb="FFB2BB34"/>
        <rFont val="Verdana"/>
        <family val="2"/>
      </rPr>
      <t>NOVEMBER</t>
    </r>
  </si>
  <si>
    <r>
      <t xml:space="preserve">DICIEMBRE
</t>
    </r>
    <r>
      <rPr>
        <sz val="10"/>
        <color rgb="FFB2BB34"/>
        <rFont val="Verdana"/>
        <family val="2"/>
      </rPr>
      <t>DECEMBER</t>
    </r>
  </si>
  <si>
    <r>
      <t xml:space="preserve">Gestión Desbalances
</t>
    </r>
    <r>
      <rPr>
        <i/>
        <sz val="11"/>
        <color indexed="42"/>
        <rFont val="Verdana"/>
        <family val="2"/>
      </rPr>
      <t>Management Imbalance</t>
    </r>
  </si>
  <si>
    <t>Coste
Cost
(€) *</t>
  </si>
  <si>
    <r>
      <t xml:space="preserve">COMPRA
</t>
    </r>
    <r>
      <rPr>
        <i/>
        <sz val="12"/>
        <color rgb="FFB2BB34"/>
        <rFont val="Verdana"/>
        <family val="2"/>
      </rPr>
      <t>PURCHASE</t>
    </r>
  </si>
  <si>
    <t>Precio Mínimo</t>
  </si>
  <si>
    <r>
      <rPr>
        <i/>
        <sz val="11"/>
        <color indexed="42"/>
        <rFont val="Verdana"/>
        <family val="2"/>
      </rPr>
      <t>Minimum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</si>
  <si>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Precio Máximo
</t>
    </r>
    <r>
      <rPr>
        <i/>
        <sz val="11"/>
        <color indexed="42"/>
        <rFont val="Verdana"/>
        <family val="2"/>
      </rPr>
      <t/>
    </r>
  </si>
  <si>
    <r>
      <rPr>
        <i/>
        <sz val="11"/>
        <color indexed="42"/>
        <rFont val="Verdana"/>
        <family val="2"/>
      </rPr>
      <t>Maximum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</si>
  <si>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VENTA
</t>
    </r>
    <r>
      <rPr>
        <i/>
        <sz val="12"/>
        <color rgb="FFB2BB34"/>
        <rFont val="Verdana"/>
        <family val="2"/>
      </rPr>
      <t>SELL</t>
    </r>
  </si>
  <si>
    <t>Precio Máximo</t>
  </si>
  <si>
    <r>
      <t xml:space="preserve">Costes de compras mostrados con signo positivo y costes de venta con signo negativo </t>
    </r>
    <r>
      <rPr>
        <b/>
        <vertAlign val="superscript"/>
        <sz val="10"/>
        <color indexed="58"/>
        <rFont val="Verdana"/>
        <family val="2"/>
      </rPr>
      <t>*</t>
    </r>
    <r>
      <rPr>
        <b/>
        <sz val="10"/>
        <color indexed="58"/>
        <rFont val="Verdana"/>
        <family val="2"/>
      </rPr>
      <t/>
    </r>
  </si>
  <si>
    <t>Purchase costs are shown with a plus sign and sell costs with a minus sign *</t>
  </si>
  <si>
    <t xml:space="preserve"> </t>
  </si>
  <si>
    <t>INFORMACIÓN SOBRE LA GESTIÓN DE DESBALANCES DE USUARIOS EN TVB Y AVB</t>
  </si>
  <si>
    <r>
      <t xml:space="preserve">Gestión Desbalance Usuarios
</t>
    </r>
    <r>
      <rPr>
        <i/>
        <sz val="11"/>
        <color indexed="42"/>
        <rFont val="Verdana"/>
        <family val="2"/>
      </rPr>
      <t>Management Users' Imbalances</t>
    </r>
  </si>
  <si>
    <r>
      <t xml:space="preserve">Coste
</t>
    </r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</t>
    </r>
    <r>
      <rPr>
        <b/>
        <vertAlign val="superscript"/>
        <sz val="11"/>
        <color indexed="42"/>
        <rFont val="Verdana"/>
        <family val="2"/>
      </rPr>
      <t xml:space="preserve"> *</t>
    </r>
  </si>
  <si>
    <r>
      <t xml:space="preserve">Precio Mín.
</t>
    </r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</si>
  <si>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Máx.
</t>
    </r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</si>
  <si>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NO</t>
  </si>
  <si>
    <t>-</t>
  </si>
  <si>
    <r>
      <t xml:space="preserve">VENTA
</t>
    </r>
    <r>
      <rPr>
        <i/>
        <sz val="11"/>
        <color rgb="FF0071A1"/>
        <rFont val="Verdana"/>
        <family val="2"/>
      </rPr>
      <t>SELL</t>
    </r>
  </si>
  <si>
    <r>
      <t xml:space="preserve">COMPRA
</t>
    </r>
    <r>
      <rPr>
        <i/>
        <sz val="11"/>
        <color rgb="FF0071A1"/>
        <rFont val="Verdana"/>
        <family val="2"/>
      </rPr>
      <t>PURCHASE</t>
    </r>
  </si>
  <si>
    <t>COMPRA
PURCHASE</t>
  </si>
  <si>
    <r>
      <t xml:space="preserve">* Costes de compras mostrados con signo positivo y costes de venta con signo negativo / </t>
    </r>
    <r>
      <rPr>
        <i/>
        <sz val="11"/>
        <color indexed="58"/>
        <rFont val="Verdana"/>
        <family val="2"/>
      </rPr>
      <t>Purchase costs are shown with a plus sign and sell costs with a minus sign</t>
    </r>
  </si>
  <si>
    <r>
      <t xml:space="preserve">** Puede consultar el Volumen de Gas Disponible (VGD) en el siguiente link, seleccionando la fecha deseada: / </t>
    </r>
    <r>
      <rPr>
        <i/>
        <sz val="11"/>
        <color indexed="58"/>
        <rFont val="Verdana"/>
        <family val="2"/>
      </rPr>
      <t xml:space="preserve">For detailed information the Network Imbalance Index can be consulted in the folowing link: </t>
    </r>
  </si>
  <si>
    <t>https://www.enagas.es/enagas/es/Gestion_Tecnica_Sistema/Mercados/Volumen_de_gas_disponible</t>
  </si>
  <si>
    <t>https://www.enagas.es/enagas/en/Gestion_Tecnica_Sistema/Mercados/Volumen_de_gas_disponible</t>
  </si>
  <si>
    <r>
      <t xml:space="preserve">Fecha de entrega
</t>
    </r>
    <r>
      <rPr>
        <i/>
        <sz val="11"/>
        <color indexed="42"/>
        <rFont val="Verdana"/>
        <family val="2"/>
      </rPr>
      <t>Delivery 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</si>
</sst>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dd\-mm\-yy;@"/>
    <numFmt numFmtId="166" formatCode="#,##0.00\ _€"/>
    <numFmt numFmtId="167" formatCode="0.00_ ;\-0.00\ "/>
    <numFmt numFmtId="168" formatCode="[$-C0A]d\-mmm;@"/>
    <numFmt numFmtId="169" formatCode="dd/mm/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b/>
      <sz val="14"/>
      <color indexed="58"/>
      <name val="Verdana"/>
      <family val="2"/>
    </font>
    <font>
      <u/>
      <sz val="10"/>
      <color theme="10"/>
      <name val="Arial"/>
      <family val="2"/>
    </font>
    <font>
      <b/>
      <sz val="16"/>
      <color indexed="42"/>
      <name val="Verdana"/>
      <family val="2"/>
    </font>
    <font>
      <i/>
      <sz val="11"/>
      <color indexed="42"/>
      <name val="Verdana"/>
      <family val="2"/>
    </font>
    <font>
      <b/>
      <vertAlign val="superscript"/>
      <sz val="11"/>
      <color indexed="42"/>
      <name val="Verdana"/>
      <family val="2"/>
    </font>
    <font>
      <i/>
      <sz val="12"/>
      <color indexed="58"/>
      <name val="Verdana"/>
      <family val="2"/>
    </font>
    <font>
      <i/>
      <sz val="11"/>
      <color indexed="58"/>
      <name val="Verdana"/>
      <family val="2"/>
    </font>
    <font>
      <sz val="11"/>
      <color indexed="58"/>
      <name val="Verdana"/>
      <family val="2"/>
    </font>
    <font>
      <u/>
      <sz val="11"/>
      <color theme="10"/>
      <name val="Arial"/>
      <family val="2"/>
    </font>
    <font>
      <b/>
      <vertAlign val="superscript"/>
      <sz val="10"/>
      <color indexed="58"/>
      <name val="Verdana"/>
      <family val="2"/>
    </font>
    <font>
      <i/>
      <sz val="10"/>
      <color indexed="58"/>
      <name val="Verdana"/>
      <family val="2"/>
    </font>
    <font>
      <i/>
      <sz val="16"/>
      <color indexed="42"/>
      <name val="Verdana"/>
      <family val="2"/>
    </font>
    <font>
      <b/>
      <sz val="10"/>
      <color rgb="FFB2BB34"/>
      <name val="Verdana"/>
      <family val="2"/>
    </font>
    <font>
      <i/>
      <sz val="10"/>
      <color rgb="FFB2BB34"/>
      <name val="Verdana"/>
      <family val="2"/>
    </font>
    <font>
      <b/>
      <sz val="12"/>
      <color rgb="FFB2BB34"/>
      <name val="Verdana"/>
      <family val="2"/>
    </font>
    <font>
      <i/>
      <sz val="12"/>
      <color rgb="FFB2BB34"/>
      <name val="Verdana"/>
      <family val="2"/>
    </font>
    <font>
      <sz val="10"/>
      <color rgb="FFB2BB34"/>
      <name val="Verdana"/>
      <family val="2"/>
    </font>
    <font>
      <sz val="14"/>
      <color indexed="58"/>
      <name val="Verdana"/>
      <family val="2"/>
    </font>
    <font>
      <i/>
      <sz val="14"/>
      <color indexed="58"/>
      <name val="Verdana"/>
      <family val="2"/>
    </font>
    <font>
      <sz val="14"/>
      <name val="Arial"/>
      <family val="2"/>
    </font>
    <font>
      <i/>
      <sz val="11"/>
      <color rgb="FF0071A1"/>
      <name val="Verdana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/>
      <diagonal/>
    </border>
    <border>
      <left/>
      <right/>
      <top/>
      <bottom style="dotted">
        <color rgb="FF007AAE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dotted">
        <color indexed="42"/>
      </right>
      <top style="hair">
        <color indexed="42"/>
      </top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dotted">
        <color rgb="FF007AAE"/>
      </left>
      <right/>
      <top/>
      <bottom style="dotted">
        <color rgb="FF007AAE"/>
      </bottom>
      <diagonal/>
    </border>
    <border>
      <left style="dotted">
        <color rgb="FF007AAE"/>
      </left>
      <right/>
      <top style="dotted">
        <color rgb="FF007AAE"/>
      </top>
      <bottom/>
      <diagonal/>
    </border>
    <border>
      <left/>
      <right/>
      <top style="dotted">
        <color rgb="FF007AAE"/>
      </top>
      <bottom/>
      <diagonal/>
    </border>
    <border>
      <left/>
      <right style="dotted">
        <color rgb="FF007AAE"/>
      </right>
      <top style="dotted">
        <color rgb="FF007AAE"/>
      </top>
      <bottom/>
      <diagonal/>
    </border>
    <border>
      <left/>
      <right style="dotted">
        <color rgb="FF007AAE"/>
      </right>
      <top/>
      <bottom style="dotted">
        <color rgb="FF007AAE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medium">
        <color rgb="FFB2BB34"/>
      </right>
      <top style="hair">
        <color indexed="42"/>
      </top>
      <bottom/>
      <diagonal/>
    </border>
    <border>
      <left style="hair">
        <color indexed="42"/>
      </left>
      <right style="medium">
        <color rgb="FFB2BB34"/>
      </right>
      <top/>
      <bottom style="hair">
        <color indexed="42"/>
      </bottom>
      <diagonal/>
    </border>
    <border>
      <left style="hair">
        <color indexed="42"/>
      </left>
      <right style="medium">
        <color rgb="FFB2BB34"/>
      </right>
      <top/>
      <bottom style="medium">
        <color indexed="42"/>
      </bottom>
      <diagonal/>
    </border>
    <border>
      <left style="hair">
        <color indexed="42"/>
      </left>
      <right style="medium">
        <color rgb="FFB2BB34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/>
      <diagonal/>
    </border>
    <border>
      <left style="medium">
        <color indexed="42"/>
      </left>
      <right/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</borders>
  <cellStyleXfs count="8">
    <xf numFmtId="0" fontId="0" fillId="0" borderId="0"/>
    <xf numFmtId="0" fontId="1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3" fontId="7" fillId="0" borderId="0" xfId="0" applyNumberFormat="1" applyFont="1" applyAlignment="1">
      <alignment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3" fontId="12" fillId="0" borderId="3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3" fontId="12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12" fillId="0" borderId="3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24" fillId="0" borderId="0" xfId="1" applyFont="1"/>
    <xf numFmtId="14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7" fillId="0" borderId="12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167" fontId="12" fillId="0" borderId="13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 applyProtection="1">
      <alignment horizontal="center" vertical="center" wrapText="1"/>
      <protection locked="0"/>
    </xf>
    <xf numFmtId="4" fontId="11" fillId="0" borderId="8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0" applyFont="1"/>
    <xf numFmtId="0" fontId="14" fillId="0" borderId="0" xfId="0" applyFont="1" applyAlignment="1">
      <alignment horizontal="right" vertical="center"/>
    </xf>
    <xf numFmtId="3" fontId="7" fillId="0" borderId="17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168" fontId="9" fillId="0" borderId="21" xfId="0" applyNumberFormat="1" applyFont="1" applyBorder="1" applyAlignment="1" applyProtection="1">
      <alignment horizontal="center" vertical="center" wrapText="1"/>
      <protection locked="0"/>
    </xf>
    <xf numFmtId="168" fontId="9" fillId="0" borderId="22" xfId="0" applyNumberFormat="1" applyFont="1" applyBorder="1" applyAlignment="1" applyProtection="1">
      <alignment horizontal="center" vertical="center" wrapText="1"/>
      <protection locked="0"/>
    </xf>
    <xf numFmtId="168" fontId="9" fillId="0" borderId="3" xfId="0" applyNumberFormat="1" applyFont="1" applyBorder="1" applyAlignment="1">
      <alignment horizontal="center" vertical="center" wrapText="1"/>
    </xf>
    <xf numFmtId="168" fontId="9" fillId="0" borderId="10" xfId="0" applyNumberFormat="1" applyFont="1" applyBorder="1" applyAlignment="1">
      <alignment horizontal="center" vertical="center"/>
    </xf>
    <xf numFmtId="169" fontId="15" fillId="0" borderId="0" xfId="0" applyNumberFormat="1" applyFont="1" applyAlignment="1">
      <alignment horizontal="right" vertical="center"/>
    </xf>
    <xf numFmtId="18" fontId="15" fillId="0" borderId="0" xfId="0" applyNumberFormat="1" applyFont="1" applyAlignment="1">
      <alignment horizontal="right" vertical="center"/>
    </xf>
    <xf numFmtId="3" fontId="11" fillId="0" borderId="13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1" fillId="0" borderId="3" xfId="0" applyNumberFormat="1" applyFont="1" applyBorder="1" applyAlignment="1">
      <alignment horizontal="center" wrapText="1"/>
    </xf>
    <xf numFmtId="164" fontId="30" fillId="0" borderId="13" xfId="0" applyNumberFormat="1" applyFont="1" applyBorder="1" applyAlignment="1" applyProtection="1">
      <alignment vertical="center" wrapText="1"/>
      <protection locked="0"/>
    </xf>
    <xf numFmtId="164" fontId="30" fillId="0" borderId="10" xfId="0" applyNumberFormat="1" applyFont="1" applyBorder="1" applyAlignment="1" applyProtection="1">
      <alignment vertical="center" wrapText="1"/>
      <protection locked="0"/>
    </xf>
    <xf numFmtId="164" fontId="30" fillId="0" borderId="26" xfId="0" applyNumberFormat="1" applyFont="1" applyBorder="1" applyAlignment="1" applyProtection="1">
      <alignment vertical="center" wrapText="1"/>
      <protection locked="0"/>
    </xf>
    <xf numFmtId="164" fontId="30" fillId="0" borderId="26" xfId="0" applyNumberFormat="1" applyFont="1" applyBorder="1" applyAlignment="1" applyProtection="1">
      <alignment horizontal="center" vertical="center" wrapText="1"/>
      <protection locked="0"/>
    </xf>
    <xf numFmtId="164" fontId="34" fillId="0" borderId="27" xfId="0" applyNumberFormat="1" applyFont="1" applyBorder="1" applyAlignment="1" applyProtection="1">
      <alignment vertical="center" wrapText="1"/>
      <protection locked="0"/>
    </xf>
    <xf numFmtId="164" fontId="34" fillId="0" borderId="28" xfId="0" applyNumberFormat="1" applyFont="1" applyBorder="1" applyAlignment="1" applyProtection="1">
      <alignment vertical="center" wrapText="1"/>
      <protection locked="0"/>
    </xf>
    <xf numFmtId="164" fontId="16" fillId="0" borderId="29" xfId="0" applyNumberFormat="1" applyFont="1" applyBorder="1" applyAlignment="1" applyProtection="1">
      <alignment vertical="center"/>
      <protection locked="0"/>
    </xf>
    <xf numFmtId="164" fontId="16" fillId="0" borderId="30" xfId="0" applyNumberFormat="1" applyFont="1" applyBorder="1" applyAlignment="1" applyProtection="1">
      <alignment vertical="center"/>
      <protection locked="0"/>
    </xf>
    <xf numFmtId="164" fontId="34" fillId="0" borderId="12" xfId="0" applyNumberFormat="1" applyFont="1" applyBorder="1" applyAlignment="1" applyProtection="1">
      <alignment vertical="center" wrapText="1"/>
      <protection locked="0"/>
    </xf>
    <xf numFmtId="164" fontId="16" fillId="0" borderId="29" xfId="0" applyNumberFormat="1" applyFont="1" applyBorder="1" applyAlignment="1" applyProtection="1">
      <alignment horizontal="center" vertical="center"/>
      <protection locked="0"/>
    </xf>
    <xf numFmtId="164" fontId="34" fillId="0" borderId="31" xfId="0" applyNumberFormat="1" applyFont="1" applyBorder="1" applyAlignment="1" applyProtection="1">
      <alignment horizontal="center" vertical="center"/>
      <protection locked="0"/>
    </xf>
    <xf numFmtId="3" fontId="18" fillId="0" borderId="4" xfId="0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 wrapText="1"/>
    </xf>
    <xf numFmtId="3" fontId="18" fillId="0" borderId="6" xfId="0" applyNumberFormat="1" applyFont="1" applyBorder="1" applyAlignment="1">
      <alignment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wrapText="1"/>
    </xf>
    <xf numFmtId="4" fontId="11" fillId="0" borderId="10" xfId="0" applyNumberFormat="1" applyFont="1" applyBorder="1" applyAlignment="1">
      <alignment horizontal="center" wrapText="1"/>
    </xf>
    <xf numFmtId="1" fontId="12" fillId="0" borderId="3" xfId="0" applyNumberFormat="1" applyFont="1" applyBorder="1" applyAlignment="1">
      <alignment vertical="center"/>
    </xf>
    <xf numFmtId="1" fontId="12" fillId="0" borderId="13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4" fontId="16" fillId="0" borderId="28" xfId="0" applyNumberFormat="1" applyFont="1" applyBorder="1" applyAlignment="1" applyProtection="1">
      <alignment vertical="center"/>
      <protection locked="0"/>
    </xf>
    <xf numFmtId="164" fontId="34" fillId="0" borderId="29" xfId="0" applyNumberFormat="1" applyFont="1" applyBorder="1" applyAlignment="1" applyProtection="1">
      <alignment vertical="center"/>
      <protection locked="0"/>
    </xf>
    <xf numFmtId="164" fontId="16" fillId="0" borderId="28" xfId="0" applyNumberFormat="1" applyFont="1" applyBorder="1" applyAlignment="1" applyProtection="1">
      <alignment horizontal="center" vertical="center"/>
      <protection locked="0"/>
    </xf>
    <xf numFmtId="0" fontId="35" fillId="0" borderId="33" xfId="0" applyFont="1" applyBorder="1"/>
    <xf numFmtId="0" fontId="35" fillId="0" borderId="34" xfId="0" applyFont="1" applyBorder="1"/>
    <xf numFmtId="164" fontId="34" fillId="0" borderId="34" xfId="0" applyNumberFormat="1" applyFont="1" applyBorder="1" applyAlignment="1" applyProtection="1">
      <alignment horizontal="center" vertical="center"/>
      <protection locked="0"/>
    </xf>
    <xf numFmtId="0" fontId="35" fillId="0" borderId="35" xfId="0" applyFont="1" applyBorder="1"/>
    <xf numFmtId="4" fontId="12" fillId="0" borderId="11" xfId="0" applyNumberFormat="1" applyFont="1" applyBorder="1" applyAlignment="1">
      <alignment horizontal="center"/>
    </xf>
    <xf numFmtId="4" fontId="12" fillId="0" borderId="1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26" fillId="0" borderId="0" xfId="0" applyNumberFormat="1" applyFont="1" applyAlignment="1" applyProtection="1">
      <alignment vertical="center"/>
      <protection locked="0"/>
    </xf>
    <xf numFmtId="3" fontId="11" fillId="0" borderId="10" xfId="0" applyNumberFormat="1" applyFont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3" fontId="11" fillId="0" borderId="13" xfId="0" applyNumberFormat="1" applyFont="1" applyBorder="1" applyAlignment="1">
      <alignment horizontal="center" wrapText="1"/>
    </xf>
    <xf numFmtId="168" fontId="9" fillId="0" borderId="38" xfId="0" applyNumberFormat="1" applyFont="1" applyBorder="1" applyAlignment="1" applyProtection="1">
      <alignment horizontal="center" vertical="center" wrapText="1"/>
      <protection locked="0"/>
    </xf>
    <xf numFmtId="168" fontId="9" fillId="0" borderId="39" xfId="0" applyNumberFormat="1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" fontId="7" fillId="0" borderId="41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42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4" fontId="34" fillId="0" borderId="31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Alignment="1">
      <alignment horizontal="center" wrapText="1"/>
    </xf>
    <xf numFmtId="4" fontId="7" fillId="0" borderId="43" xfId="0" applyNumberFormat="1" applyFont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2" xfId="2" xr:uid="{00000000-0005-0000-0000-000002000000}"/>
    <cellStyle name="Normal 2 2" xfId="5" xr:uid="{00000000-0005-0000-0000-000002000000}"/>
    <cellStyle name="Normal 3" xfId="3" xr:uid="{00000000-0005-0000-0000-000003000000}"/>
    <cellStyle name="Normal 3 2" xfId="6" xr:uid="{00000000-0005-0000-0000-000003000000}"/>
    <cellStyle name="Normal 4" xfId="4" xr:uid="{00000000-0005-0000-0000-000004000000}"/>
    <cellStyle name="Normal 4 2" xfId="7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  <mruColors>
      <color rgb="FFB2B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139907</xdr:colOff>
      <xdr:row>0</xdr:row>
      <xdr:rowOff>124691</xdr:rowOff>
    </xdr:from>
    <xdr:to>
      <xdr:col>1</xdr:col>
      <xdr:colOff>11207</xdr:colOff>
      <xdr:row>3</xdr:row>
      <xdr:rowOff>31750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7" y="124691"/>
          <a:ext cx="1350476" cy="7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595312</xdr:colOff>
      <xdr:row>4</xdr:row>
      <xdr:rowOff>130968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310562" y="1188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23812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46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agas.es/enagas/en/Gestion_Tecnica_Sistema/Mercados/Volumen_de_gas_disponible" TargetMode="External"/><Relationship Id="rId1" Type="http://schemas.openxmlformats.org/officeDocument/2006/relationships/hyperlink" Target="https://www.enagas.es/enagas/es/Gestion_Tecnica_Sistema/Mercados/Volumen_de_gas_disponibl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  <pageSetUpPr fitToPage="1"/>
  </sheetPr>
  <dimension ref="A1:U389"/>
  <sheetViews>
    <sheetView showGridLines="0" topLeftCell="A13" zoomScale="70" zoomScaleNormal="70" zoomScaleSheetLayoutView="71" workbookViewId="0">
      <selection activeCell="O29" sqref="O29"/>
    </sheetView>
  </sheetViews>
  <sheetFormatPr baseColWidth="10" defaultColWidth="16.81640625" defaultRowHeight="12.5" x14ac:dyDescent="0.25"/>
  <cols>
    <col min="3" max="3" width="19.54296875" style="19" customWidth="1"/>
    <col min="4" max="4" width="16.81640625" style="20"/>
    <col min="5" max="5" width="16.81640625" style="39"/>
    <col min="6" max="7" width="16.81640625" style="20"/>
    <col min="8" max="8" width="18.81640625" style="20" bestFit="1" customWidth="1"/>
    <col min="9" max="10" width="16.81640625" style="46"/>
  </cols>
  <sheetData>
    <row r="1" spans="1:14" ht="15.75" customHeight="1" x14ac:dyDescent="0.25">
      <c r="J1" s="33"/>
      <c r="K1" s="1"/>
      <c r="L1" s="1"/>
      <c r="M1" s="1"/>
      <c r="N1" s="1"/>
    </row>
    <row r="2" spans="1:14" ht="22.5" customHeight="1" x14ac:dyDescent="0.35">
      <c r="A2" s="2"/>
      <c r="B2" s="10"/>
      <c r="C2" s="21"/>
      <c r="D2" s="21"/>
      <c r="E2" s="40"/>
      <c r="F2" s="132" t="s">
        <v>0</v>
      </c>
      <c r="G2" s="21"/>
      <c r="H2" s="21"/>
      <c r="I2" s="11"/>
      <c r="J2" s="33"/>
      <c r="K2" s="5"/>
      <c r="L2" s="5"/>
      <c r="M2" s="5"/>
      <c r="N2" s="5"/>
    </row>
    <row r="3" spans="1:14" ht="29.25" customHeight="1" x14ac:dyDescent="0.35">
      <c r="A3" s="2"/>
      <c r="B3" s="91"/>
      <c r="C3" s="90"/>
      <c r="D3" s="90"/>
      <c r="E3" s="90"/>
      <c r="F3" s="131" t="s">
        <v>1</v>
      </c>
      <c r="G3" s="90"/>
      <c r="H3" s="90"/>
      <c r="I3" s="90"/>
      <c r="J3" s="90"/>
    </row>
    <row r="4" spans="1:14" ht="15.75" customHeight="1" x14ac:dyDescent="0.35">
      <c r="A4" s="2"/>
      <c r="B4" s="66"/>
      <c r="C4" s="66"/>
      <c r="D4" s="66"/>
      <c r="E4" s="41"/>
      <c r="G4" s="66"/>
      <c r="H4" s="66"/>
      <c r="I4" s="50"/>
    </row>
    <row r="5" spans="1:14" ht="18.649999999999999" customHeight="1" x14ac:dyDescent="0.35">
      <c r="A5" s="2"/>
      <c r="B5" s="12" t="s">
        <v>2</v>
      </c>
      <c r="C5" s="66"/>
      <c r="D5" s="66"/>
      <c r="E5" s="41"/>
      <c r="F5" s="66"/>
      <c r="G5" s="66"/>
      <c r="H5" s="66"/>
      <c r="I5" s="50"/>
      <c r="J5" s="75"/>
    </row>
    <row r="6" spans="1:14" ht="15" customHeight="1" x14ac:dyDescent="0.35">
      <c r="A6" s="2"/>
      <c r="B6" s="12" t="s">
        <v>3</v>
      </c>
      <c r="C6" s="66"/>
      <c r="D6" s="66"/>
      <c r="E6" s="41"/>
      <c r="F6" s="66"/>
      <c r="G6" s="66"/>
      <c r="H6" s="66"/>
      <c r="I6" s="83"/>
      <c r="J6" s="84"/>
    </row>
    <row r="7" spans="1:14" ht="18.75" customHeight="1" x14ac:dyDescent="0.35">
      <c r="A7" s="2"/>
      <c r="B7" s="67"/>
      <c r="C7" s="67"/>
      <c r="D7" s="67"/>
      <c r="E7" s="67"/>
      <c r="F7" s="67"/>
      <c r="G7" s="66"/>
      <c r="H7" s="66"/>
    </row>
    <row r="8" spans="1:14" ht="15.75" customHeight="1" x14ac:dyDescent="0.35">
      <c r="A8" s="2"/>
      <c r="B8" s="114"/>
      <c r="C8" s="115"/>
      <c r="D8" s="99"/>
      <c r="E8" s="99"/>
      <c r="F8" s="116" t="s">
        <v>4</v>
      </c>
      <c r="G8" s="99"/>
      <c r="H8" s="99"/>
      <c r="I8" s="99"/>
      <c r="J8" s="100"/>
    </row>
    <row r="9" spans="1:14" s="74" customFormat="1" ht="17.5" x14ac:dyDescent="0.35">
      <c r="A9" s="73"/>
      <c r="B9" s="117"/>
      <c r="C9" s="118"/>
      <c r="D9" s="118"/>
      <c r="E9" s="118"/>
      <c r="F9" s="119" t="s">
        <v>5</v>
      </c>
      <c r="G9" s="118"/>
      <c r="H9" s="118"/>
      <c r="I9" s="118"/>
      <c r="J9" s="120"/>
    </row>
    <row r="10" spans="1:14" ht="30" customHeight="1" thickBot="1" x14ac:dyDescent="0.4">
      <c r="A10" s="2"/>
      <c r="B10" s="13"/>
      <c r="C10" s="22"/>
      <c r="D10" s="23"/>
      <c r="E10" s="42"/>
      <c r="F10" s="23"/>
      <c r="G10" s="23"/>
      <c r="H10" s="24"/>
      <c r="I10" s="34"/>
      <c r="J10" s="34"/>
    </row>
    <row r="11" spans="1:14" ht="53.25" customHeight="1" thickBot="1" x14ac:dyDescent="0.4">
      <c r="A11" s="2"/>
      <c r="B11" s="104"/>
      <c r="C11" s="107" t="s">
        <v>6</v>
      </c>
      <c r="D11" s="107"/>
      <c r="E11" s="106"/>
      <c r="G11" s="104"/>
      <c r="H11" s="107" t="s">
        <v>7</v>
      </c>
      <c r="I11" s="105"/>
      <c r="J11" s="106"/>
    </row>
    <row r="12" spans="1:14" ht="28.5" customHeight="1" x14ac:dyDescent="0.35">
      <c r="A12" s="2"/>
      <c r="B12" s="133" t="s">
        <v>8</v>
      </c>
      <c r="C12" s="111">
        <f>COUNTIF('TVB-AVB - Diario - Daily'!C10:C374,"COMPRA
PURCHASE")</f>
        <v>122</v>
      </c>
      <c r="D12" s="85" t="s">
        <v>9</v>
      </c>
      <c r="E12" s="70">
        <f t="array" ref="E12">MAX(IF('TVB-AVB - Diario - Daily'!C10:C374="COMPRA
PURCHASE",'TVB-AVB - Diario - Daily'!H10:H374))</f>
        <v>61</v>
      </c>
      <c r="F12" s="68"/>
      <c r="G12" s="133" t="s">
        <v>8</v>
      </c>
      <c r="H12" s="111">
        <f>COUNTIF('TVB-AVB - Diario - Daily'!C10:C374,"VENTA
SELL")</f>
        <v>16</v>
      </c>
      <c r="I12" s="85" t="s">
        <v>9</v>
      </c>
      <c r="J12" s="154">
        <f t="array" ref="J12">MAX(IF('TVB-AVB - Diario - Daily'!C10:C347="VENTA
SELL",'TVB-AVB - Diario - Daily'!H10:H347))</f>
        <v>63.21</v>
      </c>
    </row>
    <row r="13" spans="1:14" ht="28.5" customHeight="1" x14ac:dyDescent="0.35">
      <c r="A13" s="2"/>
      <c r="B13" s="123" t="s">
        <v>10</v>
      </c>
      <c r="C13" s="110"/>
      <c r="D13" s="92" t="s">
        <v>11</v>
      </c>
      <c r="E13" s="81">
        <v>44949</v>
      </c>
      <c r="F13" s="68"/>
      <c r="G13" s="123" t="s">
        <v>10</v>
      </c>
      <c r="H13" s="110"/>
      <c r="I13" s="86" t="s">
        <v>11</v>
      </c>
      <c r="J13" s="81">
        <v>44939</v>
      </c>
    </row>
    <row r="14" spans="1:14" ht="48.75" customHeight="1" x14ac:dyDescent="0.35">
      <c r="A14" s="2"/>
      <c r="B14" s="15" t="s">
        <v>12</v>
      </c>
      <c r="C14" s="16">
        <f>SUMIF('TVB-AVB - Diario - Daily'!C10:C374,"COMPRA
PURCHASE",'TVB-AVB - Diario - Daily'!D10:D374)</f>
        <v>32265</v>
      </c>
      <c r="D14" s="15" t="s">
        <v>13</v>
      </c>
      <c r="E14" s="18">
        <f>IFERROR(C15/C14,"-")</f>
        <v>41.794507050984031</v>
      </c>
      <c r="G14" s="15" t="s">
        <v>12</v>
      </c>
      <c r="H14" s="16">
        <f>SUMIF('TVB-AVB - Diario - Daily'!C10:C374,"VENTA
SELL",'TVB-AVB - Diario - Daily'!D10:D374)</f>
        <v>-45831</v>
      </c>
      <c r="I14" s="15" t="s">
        <v>13</v>
      </c>
      <c r="J14" s="18">
        <f>IFERROR(H15/H14,"-")</f>
        <v>43.997721411271847</v>
      </c>
      <c r="L14" s="77"/>
    </row>
    <row r="15" spans="1:14" ht="28.5" customHeight="1" x14ac:dyDescent="0.35">
      <c r="A15" s="2"/>
      <c r="B15" s="87" t="s">
        <v>14</v>
      </c>
      <c r="C15" s="112">
        <f>SUMIF('TVB-AVB - Diario - Daily'!C10:C374,"COMPRA
PURCHASE",'TVB-AVB - Diario - Daily'!E10:E374)</f>
        <v>1348499.7699999998</v>
      </c>
      <c r="D15" s="88" t="s">
        <v>15</v>
      </c>
      <c r="E15" s="69">
        <f t="array" ref="E15">MIN(IF('TVB-AVB - Diario - Daily'!C10:C374="COMPRA
PURCHASE",'TVB-AVB - Diario - Daily'!G10:G374))</f>
        <v>26</v>
      </c>
      <c r="G15" s="87" t="s">
        <v>14</v>
      </c>
      <c r="H15" s="121">
        <f>SUMIF('TVB-AVB - Diario - Daily'!C10:C374,"VENTA
SELL",'TVB-AVB - Diario - Daily'!E10:E374)</f>
        <v>-2016459.57</v>
      </c>
      <c r="I15" s="124" t="s">
        <v>15</v>
      </c>
      <c r="J15" s="69">
        <f t="array" ref="J15">MIN(IF('TVB-AVB - Diario - Daily'!C10:C347="VENTA
SELL",'TVB-AVB - Diario - Daily'!G10:G347))</f>
        <v>26.3</v>
      </c>
    </row>
    <row r="16" spans="1:14" ht="28.5" customHeight="1" thickBot="1" x14ac:dyDescent="0.4">
      <c r="A16" s="2"/>
      <c r="B16" s="109" t="s">
        <v>16</v>
      </c>
      <c r="C16" s="113"/>
      <c r="D16" s="108" t="s">
        <v>17</v>
      </c>
      <c r="E16" s="82">
        <v>45125</v>
      </c>
      <c r="G16" s="109" t="s">
        <v>16</v>
      </c>
      <c r="H16" s="122"/>
      <c r="I16" s="89" t="s">
        <v>17</v>
      </c>
      <c r="J16" s="82">
        <v>45065</v>
      </c>
    </row>
    <row r="17" spans="1:20" ht="15" customHeight="1" x14ac:dyDescent="0.35">
      <c r="A17" s="2"/>
      <c r="B17" s="9"/>
      <c r="C17" s="66"/>
      <c r="F17" s="66"/>
      <c r="G17" s="66"/>
      <c r="H17" s="66"/>
    </row>
    <row r="18" spans="1:20" ht="15" customHeight="1" x14ac:dyDescent="0.25">
      <c r="B18" s="6"/>
      <c r="C18" s="6"/>
      <c r="D18" s="6"/>
      <c r="E18" s="28"/>
      <c r="F18"/>
      <c r="G18"/>
      <c r="H18"/>
      <c r="I18"/>
      <c r="J18"/>
    </row>
    <row r="19" spans="1:20" ht="21.75" customHeight="1" x14ac:dyDescent="0.35">
      <c r="A19" s="2"/>
      <c r="B19" s="98"/>
      <c r="C19" s="99"/>
      <c r="D19" s="99"/>
      <c r="E19" s="99"/>
      <c r="F19" s="102"/>
      <c r="G19" s="102" t="s">
        <v>18</v>
      </c>
      <c r="H19" s="102"/>
      <c r="I19" s="99"/>
      <c r="J19" s="99"/>
      <c r="K19" s="99"/>
      <c r="L19" s="99"/>
      <c r="M19" s="99"/>
      <c r="N19" s="99"/>
      <c r="O19" s="100"/>
    </row>
    <row r="20" spans="1:20" s="35" customFormat="1" ht="15.75" customHeight="1" x14ac:dyDescent="0.25">
      <c r="B20" s="97"/>
      <c r="C20" s="101"/>
      <c r="D20" s="101"/>
      <c r="E20" s="101"/>
      <c r="F20" s="103"/>
      <c r="G20" s="103" t="s">
        <v>19</v>
      </c>
      <c r="H20" s="101"/>
      <c r="I20" s="101"/>
      <c r="J20" s="101"/>
      <c r="K20" s="101"/>
      <c r="L20" s="101"/>
      <c r="M20" s="101"/>
      <c r="N20" s="101"/>
      <c r="O20" s="161"/>
    </row>
    <row r="21" spans="1:20" s="35" customFormat="1" ht="13.5" x14ac:dyDescent="0.25">
      <c r="B21" s="28"/>
      <c r="C21" s="28"/>
      <c r="D21" s="28"/>
      <c r="E21" s="28"/>
    </row>
    <row r="22" spans="1:20" s="35" customFormat="1" ht="27" customHeight="1" thickBot="1" x14ac:dyDescent="0.3">
      <c r="B22" s="28"/>
      <c r="C22" s="28"/>
      <c r="D22" s="71" t="s">
        <v>20</v>
      </c>
      <c r="E22" s="71" t="s">
        <v>21</v>
      </c>
      <c r="F22" s="71" t="s">
        <v>22</v>
      </c>
      <c r="G22" s="71" t="s">
        <v>23</v>
      </c>
      <c r="H22" s="71" t="s">
        <v>24</v>
      </c>
      <c r="I22" s="71" t="s">
        <v>25</v>
      </c>
      <c r="J22" s="71" t="s">
        <v>26</v>
      </c>
      <c r="K22" s="71" t="s">
        <v>27</v>
      </c>
      <c r="L22" s="71" t="s">
        <v>28</v>
      </c>
      <c r="M22" s="71" t="s">
        <v>29</v>
      </c>
      <c r="N22" s="71" t="s">
        <v>30</v>
      </c>
      <c r="O22" s="71" t="s">
        <v>31</v>
      </c>
      <c r="P22" s="71"/>
      <c r="Q22" s="71"/>
      <c r="R22" s="71"/>
      <c r="S22" s="71"/>
      <c r="T22" s="71"/>
    </row>
    <row r="23" spans="1:20" s="35" customFormat="1" ht="63" customHeight="1" x14ac:dyDescent="0.25">
      <c r="B23" s="93"/>
      <c r="C23" s="14" t="s">
        <v>32</v>
      </c>
      <c r="D23" s="141">
        <f>COUNTIF('TVB-AVB - Diario - Daily'!C10:C40,"COMPRA
PURCHASE")</f>
        <v>5</v>
      </c>
      <c r="E23" s="142">
        <f>COUNTIF('TVB-AVB - Diario - Daily'!$C41:$C68,"COMPRA
PURCHASE")</f>
        <v>12</v>
      </c>
      <c r="F23" s="142">
        <f>COUNTIF('TVB-AVB - Diario - Daily'!$C69:$C99,"COMPRA
PURCHASE")</f>
        <v>13</v>
      </c>
      <c r="G23" s="142">
        <f>COUNTIF('TVB-AVB - Diario - Daily'!$C100:$C129,"COMPRA
PURCHASE")</f>
        <v>12</v>
      </c>
      <c r="H23" s="142">
        <f>COUNTIF('TVB-AVB - Diario - Daily'!$C130:$C160,"COMPRA
PURCHASE")</f>
        <v>5</v>
      </c>
      <c r="I23" s="142">
        <f t="array" ref="I23">COUNTIF('TVB-AVB - Diario - Daily'!$C161:$C190,"COMPRA
PURCHASE")</f>
        <v>3</v>
      </c>
      <c r="J23" s="142">
        <f>COUNTIF('TVB-AVB - Diario - Daily'!$C191:$C221,"COMPRA
PURCHASE")</f>
        <v>13</v>
      </c>
      <c r="K23" s="142">
        <f t="array" ref="K23">COUNTIF('TVB-AVB - Diario - Daily'!$C222:$C252,"COMPRA
PURCHASE")</f>
        <v>14</v>
      </c>
      <c r="L23" s="142">
        <f>COUNTIF('TVB-AVB - Diario - Daily'!$C253:$C282,"COMPRA
PURCHASE")</f>
        <v>13</v>
      </c>
      <c r="M23" s="142">
        <f>COUNTIF('TVB-AVB - Diario - Daily'!$C283:$C313,"COMPRA
PURCHASE")</f>
        <v>12</v>
      </c>
      <c r="N23" s="142">
        <f>COUNTIF('TVB-AVB - Diario - Daily'!$C314:$C343,"COMPRA
PURCHASE")</f>
        <v>8</v>
      </c>
      <c r="O23" s="143">
        <f>COUNTIF('TVB-AVB - Diario - Daily'!$C344:$C374,"COMPRA
PURCHASE")</f>
        <v>12</v>
      </c>
    </row>
    <row r="24" spans="1:20" s="35" customFormat="1" ht="47.25" customHeight="1" x14ac:dyDescent="0.25">
      <c r="B24" s="95"/>
      <c r="C24" s="15" t="s">
        <v>12</v>
      </c>
      <c r="D24" s="146">
        <f>SUMIF('TVB-AVB - Diario - Daily'!C10:C40,"COMPRA
PURCHASE",'TVB-AVB - Diario - Daily'!D10:D40)</f>
        <v>2540</v>
      </c>
      <c r="E24" s="145">
        <f>SUMIF('TVB-AVB - Diario - Daily'!$C41:$C68,"COMPRA
PURCHASE",'TVB-AVB - Diario - Daily'!$D41:$D68)</f>
        <v>5362</v>
      </c>
      <c r="F24" s="145">
        <f>SUMIF('TVB-AVB - Diario - Daily'!$C69:$C99,"COMPRA
PURCHASE",'TVB-AVB - Diario - Daily'!$D69:$D99)</f>
        <v>3200</v>
      </c>
      <c r="G24" s="145">
        <f>SUMIF('TVB-AVB - Diario - Daily'!$C100:$C129,"COMPRA
PURCHASE",'TVB-AVB - Diario - Daily'!$D100:$D129)</f>
        <v>1139</v>
      </c>
      <c r="H24" s="145">
        <f>SUMIF('TVB-AVB - Diario - Daily'!$C130:$C160,"COMPRA
PURCHASE",'TVB-AVB - Diario - Daily'!$D130:$D160)</f>
        <v>2822</v>
      </c>
      <c r="I24" s="145">
        <f t="array" ref="I24">SUMIF('TVB-AVB - Diario - Daily'!$C161:$C190,"COMPRA
PURCHASE",'TVB-AVB - Diario - Daily'!$D161:$D190)</f>
        <v>94</v>
      </c>
      <c r="J24" s="145">
        <f t="array" ref="J24">SUMIF('TVB-AVB - Diario - Daily'!$C191:$C221,"COMPRA
PURCHASE",'TVB-AVB - Diario - Daily'!$D191:$D221)</f>
        <v>925</v>
      </c>
      <c r="K24" s="145">
        <f>SUMIF('TVB-AVB - Diario - Daily'!$C222:$C252,"COMPRA
PURCHASE",'TVB-AVB - Diario - Daily'!$D222:$D252)</f>
        <v>1858</v>
      </c>
      <c r="L24" s="145">
        <f>SUMIF('TVB-AVB - Diario - Daily'!$C253:$C282,"COMPRA
PURCHASE",'TVB-AVB - Diario - Daily'!$D253:$D282)</f>
        <v>2521</v>
      </c>
      <c r="M24" s="145">
        <f>SUMIF('TVB-AVB - Diario - Daily'!$C283:$C313,"COMPRA
PURCHASE",'TVB-AVB - Diario - Daily'!$D283:$D313)</f>
        <v>1643</v>
      </c>
      <c r="N24" s="145">
        <f>SUMIF('TVB-AVB - Diario - Daily'!$C314:$C343,"COMPRA
PURCHASE",'TVB-AVB - Diario - Daily'!$D314:$D343)</f>
        <v>6174</v>
      </c>
      <c r="O24" s="144">
        <f>SUMIF('TVB-AVB - Diario - Daily'!$C344:$C374,"COMPRA
PURCHASE",'TVB-AVB - Diario - Daily'!$D344:$D374)</f>
        <v>3987</v>
      </c>
      <c r="R24" s="78"/>
    </row>
    <row r="25" spans="1:20" s="35" customFormat="1" ht="47.25" customHeight="1" x14ac:dyDescent="0.25">
      <c r="B25" s="95"/>
      <c r="C25" s="72" t="s">
        <v>33</v>
      </c>
      <c r="D25" s="147">
        <f>SUMIF('TVB-AVB - Diario - Daily'!C10:C40,"COMPRA
PURCHASE",'TVB-AVB - Diario - Daily'!E10:E40)</f>
        <v>144460</v>
      </c>
      <c r="E25" s="139">
        <f>SUMIF('TVB-AVB - Diario - Daily'!$C41:$C68,"COMPRA
PURCHASE",'TVB-AVB - Diario - Daily'!$E41:$E68)</f>
        <v>287165.75000000006</v>
      </c>
      <c r="F25" s="139">
        <f>SUMIF('TVB-AVB - Diario - Daily'!$C69:$C99,"COMPRA
PURCHASE",'TVB-AVB - Diario - Daily'!$E69:$E99)</f>
        <v>142046.52000000002</v>
      </c>
      <c r="G25" s="139">
        <f>SUMIF('TVB-AVB - Diario - Daily'!$C100:$C129,"COMPRA
PURCHASE",'TVB-AVB - Diario - Daily'!$E100:$E129)</f>
        <v>41429.1</v>
      </c>
      <c r="H25" s="139">
        <f>SUMIF('TVB-AVB - Diario - Daily'!$C130:$C160,"COMPRA
PURCHASE",'TVB-AVB - Diario - Daily'!$E130:$E160)</f>
        <v>84887.56</v>
      </c>
      <c r="I25" s="139">
        <f>SUMIF('TVB-AVB - Diario - Daily'!$C161:$C190,"COMPRA
PURCHASE",'TVB-AVB - Diario - Daily'!$E161:$E190)</f>
        <v>3139.86</v>
      </c>
      <c r="J25" s="139">
        <f>SUMIF('TVB-AVB - Diario - Daily'!$C191:$C221,"COMPRA
PURCHASE",'TVB-AVB - Diario - Daily'!$E191:$E221)</f>
        <v>28899.859999999997</v>
      </c>
      <c r="K25" s="139">
        <f>SUMIF('TVB-AVB - Diario - Daily'!$C222:$C252,"COMPRA
PURCHASE",'TVB-AVB - Diario - Daily'!$E222:$E252)</f>
        <v>59540.590000000004</v>
      </c>
      <c r="L25" s="139">
        <f>SUMIF('TVB-AVB - Diario - Daily'!$C253:$C282,"COMPRA
PURCHASE",'TVB-AVB - Diario - Daily'!$E253:$E282)</f>
        <v>92206.47</v>
      </c>
      <c r="M25" s="139">
        <f>SUMIF('TVB-AVB - Diario - Daily'!$C283:$C313,"COMPRA
PURCHASE",'TVB-AVB - Diario - Daily'!$E283:$E313)</f>
        <v>71689.100000000006</v>
      </c>
      <c r="N25" s="139">
        <f>SUMIF('TVB-AVB - Diario - Daily'!$C314:$C343,"COMPRA
PURCHASE",'TVB-AVB - Diario - Daily'!$E314:$E343)</f>
        <v>252199.55000000002</v>
      </c>
      <c r="O25" s="140">
        <f>SUMIF('TVB-AVB - Diario - Daily'!$C344:$C374,"COMPRA
PURCHASE",'TVB-AVB - Diario - Daily'!$E344:$E374)</f>
        <v>140835.41</v>
      </c>
      <c r="Q25" s="162"/>
    </row>
    <row r="26" spans="1:20" s="35" customFormat="1" ht="47.25" customHeight="1" x14ac:dyDescent="0.25">
      <c r="B26" s="96" t="s">
        <v>34</v>
      </c>
      <c r="C26" s="15" t="s">
        <v>13</v>
      </c>
      <c r="D26" s="159">
        <f>IFERROR(D25/D24,"-")</f>
        <v>56.874015748031496</v>
      </c>
      <c r="E26" s="139">
        <f>IFERROR(E25/E24,"-")</f>
        <v>53.555716150690053</v>
      </c>
      <c r="F26" s="139">
        <f t="shared" ref="F26:O26" si="0">IFERROR(F25/F24,"-")</f>
        <v>44.389537500000003</v>
      </c>
      <c r="G26" s="139">
        <f t="shared" si="0"/>
        <v>36.373222124670761</v>
      </c>
      <c r="H26" s="139">
        <f t="shared" si="0"/>
        <v>30.080637845499645</v>
      </c>
      <c r="I26" s="139">
        <f t="shared" si="0"/>
        <v>33.40276595744681</v>
      </c>
      <c r="J26" s="139">
        <f t="shared" si="0"/>
        <v>31.24309189189189</v>
      </c>
      <c r="K26" s="139">
        <f>IFERROR(K25/K24,"-")</f>
        <v>32.045527448869755</v>
      </c>
      <c r="L26" s="139">
        <f t="shared" si="0"/>
        <v>36.575355017850057</v>
      </c>
      <c r="M26" s="139">
        <f t="shared" si="0"/>
        <v>43.633049300060868</v>
      </c>
      <c r="N26" s="139">
        <f t="shared" si="0"/>
        <v>40.848647554259799</v>
      </c>
      <c r="O26" s="163">
        <f t="shared" si="0"/>
        <v>35.323654376724356</v>
      </c>
      <c r="Q26" s="78"/>
    </row>
    <row r="27" spans="1:20" s="35" customFormat="1" ht="47.25" customHeight="1" x14ac:dyDescent="0.25">
      <c r="B27" s="95"/>
      <c r="C27" s="88" t="s">
        <v>35</v>
      </c>
      <c r="D27" s="148">
        <f t="array" ref="D27">MIN(IF('TVB-AVB - Diario - Daily'!C10:C40="COMPRA
PURCHASE",'TVB-AVB - Diario - Daily'!G10:G40))</f>
        <v>50</v>
      </c>
      <c r="E27" s="149">
        <f t="array" ref="E27">MIN(IF('TVB-AVB - Diario - Daily'!$C41:$C68="COMPRA
PURCHASE",'TVB-AVB - Diario - Daily'!$G41:$G68))</f>
        <v>48.5</v>
      </c>
      <c r="F27" s="149">
        <f t="array" ref="F27">MIN(IF('TVB-AVB - Diario - Daily'!$C69:$C99="COMPRA
PURCHASE",'TVB-AVB - Diario - Daily'!$G69:$G99))</f>
        <v>40.85</v>
      </c>
      <c r="G27" s="149">
        <f t="array" ref="G27">MIN(IF('TVB-AVB - Diario - Daily'!$C100:$C129="COMPRA
PURCHASE",'TVB-AVB - Diario - Daily'!$G100:$G129))</f>
        <v>34</v>
      </c>
      <c r="H27" s="149">
        <f t="array" ref="H27">MIN(IF('TVB-AVB - Diario - Daily'!$C130:$C160="COMPRA
PURCHASE",'TVB-AVB - Diario - Daily'!$G130:$G160))</f>
        <v>28.65</v>
      </c>
      <c r="I27" s="149">
        <f t="array" ref="I27">MIN(IF('TVB-AVB - Diario - Daily'!$C161:$C190="COMPRA
PURCHASE",'TVB-AVB - Diario - Daily'!$G161:$G190))</f>
        <v>32</v>
      </c>
      <c r="J27" s="149">
        <f t="array" ref="J27">MIN(IF('TVB-AVB - Diario - Daily'!$C191:$C221="COMPRA
PURCHASE",'TVB-AVB - Diario - Daily'!$G191:$G221))</f>
        <v>26</v>
      </c>
      <c r="K27" s="149">
        <f t="array" ref="K27">MIN(IF('TVB-AVB - Diario - Daily'!$C222:$C252="COMPRA
PURCHASE",'TVB-AVB - Diario - Daily'!$G222:$G252))</f>
        <v>26.55</v>
      </c>
      <c r="L27" s="149">
        <f t="array" ref="L27">MIN(IF('TVB-AVB - Diario - Daily'!$C253:$C282="COMPRA
PURCHASE",'TVB-AVB - Diario - Daily'!$G253:$G282))</f>
        <v>33.5</v>
      </c>
      <c r="M27" s="149">
        <f t="array" ref="M27">MIN(IF('TVB-AVB - Diario - Daily'!$C283:$C313="COMPRA
PURCHASE",'TVB-AVB - Diario - Daily'!$G283:$G313))</f>
        <v>34</v>
      </c>
      <c r="N27" s="149">
        <f t="array" ref="N27">MIN(IF('TVB-AVB - Diario - Daily'!$C314:$C343="COMPRA
PURCHASE",'TVB-AVB - Diario - Daily'!$G314:$G343))</f>
        <v>37.200000000000003</v>
      </c>
      <c r="O27" s="150">
        <f t="array" ref="O27">MIN(IF('TVB-AVB - Diario - Daily'!$C344:$C374="COMPRA
PURCHASE",'TVB-AVB - Diario - Daily'!$G344:$G374))</f>
        <v>31.1</v>
      </c>
    </row>
    <row r="28" spans="1:20" s="35" customFormat="1" ht="31.5" customHeight="1" x14ac:dyDescent="0.25">
      <c r="B28" s="95"/>
      <c r="C28" s="129" t="s">
        <v>36</v>
      </c>
      <c r="D28" s="79">
        <v>44953</v>
      </c>
      <c r="E28" s="79">
        <v>44975</v>
      </c>
      <c r="F28" s="79">
        <v>45008</v>
      </c>
      <c r="G28" s="79">
        <v>45043</v>
      </c>
      <c r="H28" s="79">
        <v>45058</v>
      </c>
      <c r="I28" s="79">
        <v>45101</v>
      </c>
      <c r="J28" s="79">
        <v>45125</v>
      </c>
      <c r="K28" s="79">
        <v>45139</v>
      </c>
      <c r="L28" s="79">
        <v>45176</v>
      </c>
      <c r="M28" s="79">
        <v>45204</v>
      </c>
      <c r="N28" s="79">
        <v>45233</v>
      </c>
      <c r="O28" s="134">
        <v>45279</v>
      </c>
    </row>
    <row r="29" spans="1:20" s="35" customFormat="1" ht="47.25" customHeight="1" x14ac:dyDescent="0.25">
      <c r="B29" s="95"/>
      <c r="C29" s="88" t="s">
        <v>37</v>
      </c>
      <c r="D29" s="148">
        <f t="array" ref="D29">MAX(IF('TVB-AVB - Diario - Daily'!C10:C40="COMPRA
PURCHASE",'TVB-AVB - Diario - Daily'!H10:H40))</f>
        <v>61</v>
      </c>
      <c r="E29" s="149">
        <f t="array" ref="E29">MAX(IF('TVB-AVB - Diario - Daily'!$C41:$C68="COMPRA
PURCHASE",'TVB-AVB - Diario - Daily'!$H41:$H68))</f>
        <v>57.5</v>
      </c>
      <c r="F29" s="149">
        <f t="array" ref="F29">MAX(IF('TVB-AVB - Diario - Daily'!$C69:$C99="COMPRA
PURCHASE",'TVB-AVB - Diario - Daily'!$H69:$H99))</f>
        <v>48.8</v>
      </c>
      <c r="G29" s="149">
        <f t="array" ref="G29">MAX(IF('TVB-AVB - Diario - Daily'!$C100:$C129="COMPRA
PURCHASE",'TVB-AVB - Diario - Daily'!$H100:$H129))</f>
        <v>44</v>
      </c>
      <c r="H29" s="149">
        <f t="array" ref="H29">MAX(IF('TVB-AVB - Diario - Daily'!$C130:$C160="COMPRA
PURCHASE",'TVB-AVB - Diario - Daily'!$H130:$H160))</f>
        <v>35.49</v>
      </c>
      <c r="I29" s="149">
        <f t="array" ref="I29">MAX(IF('TVB-AVB - Diario - Daily'!$C161:$C190="COMPRA
PURCHASE",'TVB-AVB - Diario - Daily'!$H161:$H190))</f>
        <v>34.89</v>
      </c>
      <c r="J29" s="149">
        <f t="array" ref="J29">MAX(IF('TVB-AVB - Diario - Daily'!$C191:$C221="COMPRA
PURCHASE",'TVB-AVB - Diario - Daily'!$H191:$H221))</f>
        <v>37.25</v>
      </c>
      <c r="K29" s="149">
        <f t="array" ref="K29">MAX(IF('TVB-AVB - Diario - Daily'!$C222:$C252="COMPRA
PURCHASE",'TVB-AVB - Diario - Daily'!$H222:$H252))</f>
        <v>38.4</v>
      </c>
      <c r="L29" s="149">
        <f t="array" ref="L29">MAX(IF('TVB-AVB - Diario - Daily'!$C253:$C282="COMPRA
PURCHASE",'TVB-AVB - Diario - Daily'!$H253:$H282))</f>
        <v>43.65</v>
      </c>
      <c r="M29" s="149">
        <f t="array" ref="M29">MAX(IF('TVB-AVB - Diario - Daily'!$C283:$C313="COMPRA
PURCHASE",'TVB-AVB - Diario - Daily'!$H283:$H313))</f>
        <v>52.8</v>
      </c>
      <c r="N29" s="149">
        <f t="array" ref="N29">MAX(IF('TVB-AVB - Diario - Daily'!$C314:$C343="COMPRA
PURCHASE",'TVB-AVB - Diario - Daily'!$H314:$H343))</f>
        <v>43</v>
      </c>
      <c r="O29" s="150">
        <f t="array" ref="O29">MAX(IF('TVB-AVB - Diario - Daily'!$C344:$C374="COMPRA
PURCHASE",'TVB-AVB - Diario - Daily'!$H344:$H374))</f>
        <v>40.1</v>
      </c>
    </row>
    <row r="30" spans="1:20" s="35" customFormat="1" ht="31.5" customHeight="1" thickBot="1" x14ac:dyDescent="0.3">
      <c r="B30" s="94"/>
      <c r="C30" s="128" t="s">
        <v>38</v>
      </c>
      <c r="D30" s="80">
        <v>44949</v>
      </c>
      <c r="E30" s="79">
        <v>44963</v>
      </c>
      <c r="F30" s="80">
        <v>44999</v>
      </c>
      <c r="G30" s="79">
        <v>45020</v>
      </c>
      <c r="H30" s="79">
        <v>45048</v>
      </c>
      <c r="I30" s="79">
        <v>45104</v>
      </c>
      <c r="J30" s="79">
        <v>45111</v>
      </c>
      <c r="K30" s="79">
        <v>45162</v>
      </c>
      <c r="L30" s="79">
        <v>45195</v>
      </c>
      <c r="M30" s="79">
        <v>45213</v>
      </c>
      <c r="N30" s="79">
        <v>45254</v>
      </c>
      <c r="O30" s="134">
        <v>45265</v>
      </c>
    </row>
    <row r="31" spans="1:20" s="35" customFormat="1" ht="60.75" customHeight="1" x14ac:dyDescent="0.25">
      <c r="B31" s="93"/>
      <c r="C31" s="14" t="s">
        <v>32</v>
      </c>
      <c r="D31" s="142">
        <f>COUNTIF('TVB-AVB - Diario - Daily'!$C10:$C40,"VENTA
SELL")</f>
        <v>4</v>
      </c>
      <c r="E31" s="142">
        <f>COUNTIF('TVB-AVB - Diario - Daily'!$C41:$C68,"VENTA
SELL")</f>
        <v>0</v>
      </c>
      <c r="F31" s="142">
        <f>COUNTIF('TVB-AVB - Diario - Daily'!$C69:$C99,"VENTA
SELL")</f>
        <v>0</v>
      </c>
      <c r="G31" s="142">
        <f>COUNTIF('TVB-AVB - Diario - Daily'!$C100:$C129,"VENTA
SELL")</f>
        <v>1</v>
      </c>
      <c r="H31" s="142">
        <f>COUNTIF('TVB-AVB - Diario - Daily'!$C130:$C160,"VENTA
SELL")</f>
        <v>4</v>
      </c>
      <c r="I31" s="142">
        <f t="array" ref="I31">COUNTIF('TVB-AVB - Diario - Daily'!$C161:$C190,"VENTA
SELL")</f>
        <v>1</v>
      </c>
      <c r="J31" s="142">
        <f>COUNTIF('TVB-AVB - Diario - Daily'!$C191:$C221,"VENTA
SELL")</f>
        <v>0</v>
      </c>
      <c r="K31" s="142">
        <f>COUNTIF('TVB-AVB - Diario - Daily'!$C222:$C252,"VENTA
SELL")</f>
        <v>0</v>
      </c>
      <c r="L31" s="142">
        <f>COUNTIF('TVB-AVB - Diario - Daily'!$C253:$C282,"VENTA
SELL")</f>
        <v>0</v>
      </c>
      <c r="M31" s="142">
        <f>COUNTIF('TVB-AVB - Diario - Daily'!$C283:$C313,"VENTA
SELL")</f>
        <v>1</v>
      </c>
      <c r="N31" s="142">
        <f>COUNTIF('TVB-AVB - Diario - Daily'!$C314:$C343,"VENTA
SELL")</f>
        <v>5</v>
      </c>
      <c r="O31" s="153">
        <f>COUNTIF('TVB-AVB - Diario - Daily'!$C344:$C374,"VENTA
SELL")</f>
        <v>0</v>
      </c>
    </row>
    <row r="32" spans="1:20" s="35" customFormat="1" ht="47.25" customHeight="1" x14ac:dyDescent="0.25">
      <c r="B32" s="95"/>
      <c r="C32" s="15" t="s">
        <v>12</v>
      </c>
      <c r="D32" s="76">
        <f>SUMIF('TVB-AVB - Diario - Daily'!$C10:$C40,"VENTA
SELL",'TVB-AVB - Diario - Daily'!$D10:$D40)</f>
        <v>-14177</v>
      </c>
      <c r="E32" s="151">
        <f>SUMIF('TVB-AVB - Diario - Daily'!$C41:$C68,"VENTA
SELL",'TVB-AVB - Diario - Daily'!$D41:$D68)</f>
        <v>0</v>
      </c>
      <c r="F32" s="145">
        <f>SUMIF('TVB-AVB - Diario - Daily'!$C69:$C99,"VENTA
SELL",'TVB-AVB - Diario - Daily'!$D69:$D99)</f>
        <v>0</v>
      </c>
      <c r="G32" s="145">
        <f>SUMIF('TVB-AVB - Diario - Daily'!$C100:$C129,"VENTA
SELL",'TVB-AVB - Diario - Daily'!$D100:$D129)</f>
        <v>-161</v>
      </c>
      <c r="H32" s="145">
        <f>SUMIF('TVB-AVB - Diario - Daily'!$C130:$C160,"VENTA
SELL",'TVB-AVB - Diario - Daily'!$D130:$D160)</f>
        <v>-6735</v>
      </c>
      <c r="I32" s="145">
        <f t="array" ref="I32">SUMIF('TVB-AVB - Diario - Daily'!$C161:$C190,"VENTA
SELL",'TVB-AVB - Diario - Daily'!$D161:$D190)</f>
        <v>-463</v>
      </c>
      <c r="J32" s="145">
        <f t="array" ref="J32">SUMIF('TVB-AVB - Diario - Daily'!$C191:$C221,"VENTA
SELL",'TVB-AVB - Diario - Daily'!$D191:$D221)</f>
        <v>0</v>
      </c>
      <c r="K32" s="145">
        <f>SUMIF('TVB-AVB - Diario - Daily'!$C222:$C252,"VENTA
SELL",'TVB-AVB - Diario - Daily'!$D222:$D252)</f>
        <v>0</v>
      </c>
      <c r="L32" s="145">
        <f>SUMIF('TVB-AVB - Diario - Daily'!$C253:$C282,"VENTA
SELL",'TVB-AVB - Diario - Daily'!$D253:$D282)</f>
        <v>0</v>
      </c>
      <c r="M32" s="145">
        <f>SUMIF('TVB-AVB - Diario - Daily'!$C283:$C313,"VENTA
SELL",'TVB-AVB - Diario - Daily'!$D283:$D313)</f>
        <v>-9666</v>
      </c>
      <c r="N32" s="145">
        <f>SUMIF('TVB-AVB - Diario - Daily'!$C314:$C343,"VENTA
SELL",'TVB-AVB - Diario - Daily'!$D314:$D343)</f>
        <v>-14629</v>
      </c>
      <c r="O32" s="144">
        <f>SUMIF('TVB-AVB - Diario - Daily'!$C344:$C374,"VENTA
SELL",'TVB-AVB - Diario - Daily'!$D344:$D374)</f>
        <v>0</v>
      </c>
    </row>
    <row r="33" spans="1:15" s="35" customFormat="1" ht="47.25" customHeight="1" x14ac:dyDescent="0.25">
      <c r="B33" s="95"/>
      <c r="C33" s="72" t="s">
        <v>33</v>
      </c>
      <c r="D33" s="147">
        <f>SUMIF('TVB-AVB - Diario - Daily'!C10:C40,"VENTA
SELL",'TVB-AVB - Diario - Daily'!E10:E40)</f>
        <v>-847380.3</v>
      </c>
      <c r="E33" s="152">
        <f>SUMIF('TVB-AVB - Diario - Daily'!C41:C68,"VENTA
SELL",'TVB-AVB - Diario - Daily'!E41:E68)</f>
        <v>0</v>
      </c>
      <c r="F33" s="139">
        <f>SUMIF('TVB-AVB - Diario - Daily'!$C69:$C99,"VENTA
SELL",'TVB-AVB - Diario - Daily'!$E69:$E99)</f>
        <v>0</v>
      </c>
      <c r="G33" s="139">
        <f>SUMIF('TVB-AVB - Diario - Daily'!$C100:$C129,"VENTA
SELL",'TVB-AVB - Diario - Daily'!$E100:$E129)</f>
        <v>-6118</v>
      </c>
      <c r="H33" s="139">
        <f>SUMIF('TVB-AVB - Diario - Daily'!$C130:$C160,"VENTA
SELL",'TVB-AVB - Diario - Daily'!$E130:$E160)</f>
        <v>-193926.15000000002</v>
      </c>
      <c r="I33" s="139">
        <f>SUMIF('TVB-AVB - Diario - Daily'!$C161:$C190,"VENTA
SELL",'TVB-AVB - Diario - Daily'!$E161:$E190)</f>
        <v>-12246.35</v>
      </c>
      <c r="J33" s="139">
        <f>SUMIF('TVB-AVB - Diario - Daily'!$C191:$C221,"VENTA
SELL",'TVB-AVB - Diario - Daily'!$E191:$E221)</f>
        <v>0</v>
      </c>
      <c r="K33" s="139">
        <f>SUMIF('TVB-AVB - Diario - Daily'!$C222:$C252,"VENTA
SELL",'TVB-AVB - Diario - Daily'!$E222:$E252)</f>
        <v>0</v>
      </c>
      <c r="L33" s="139">
        <f>SUMIF('TVB-AVB - Diario - Daily'!$C253:$C282,"VENTA
SELL",'TVB-AVB - Diario - Daily'!$E253:$E282)</f>
        <v>0</v>
      </c>
      <c r="M33" s="139">
        <f>SUMIF('TVB-AVB - Diario - Daily'!$C283:$C313,"VENTA
SELL",'TVB-AVB - Diario - Daily'!$E283:$E313)</f>
        <v>-423854</v>
      </c>
      <c r="N33" s="139">
        <f>SUMIF('TVB-AVB - Diario - Daily'!$C314:$C343,"VENTA
SELL",'TVB-AVB - Diario - Daily'!$E314:$E343)</f>
        <v>-532934.7699999999</v>
      </c>
      <c r="O33" s="140">
        <f>SUMIF('TVB-AVB - Diario - Daily'!$C344:$C374,"VENTA
SELL",'TVB-AVB - Diario - Daily'!$E344:$E374)</f>
        <v>0</v>
      </c>
    </row>
    <row r="34" spans="1:15" s="35" customFormat="1" ht="47.25" customHeight="1" x14ac:dyDescent="0.25">
      <c r="B34" s="96" t="s">
        <v>39</v>
      </c>
      <c r="C34" s="15" t="s">
        <v>13</v>
      </c>
      <c r="D34" s="159">
        <f>IFERROR(D33/D32,"-")</f>
        <v>59.771481977851451</v>
      </c>
      <c r="E34" s="139" t="str">
        <f>IFERROR(E33/E32,"-")</f>
        <v>-</v>
      </c>
      <c r="F34" s="139" t="str">
        <f t="shared" ref="F34" si="1">IFERROR(F33/F32,"-")</f>
        <v>-</v>
      </c>
      <c r="G34" s="139">
        <f t="shared" ref="G34" si="2">IFERROR(G33/G32,"-")</f>
        <v>38</v>
      </c>
      <c r="H34" s="139">
        <f t="shared" ref="H34" si="3">IFERROR(H33/H32,"-")</f>
        <v>28.793786191536753</v>
      </c>
      <c r="I34" s="139">
        <f t="shared" ref="I34" si="4">IFERROR(I33/I32,"-")</f>
        <v>26.45</v>
      </c>
      <c r="J34" s="139" t="str">
        <f t="shared" ref="J34" si="5">IFERROR(J33/J32,"-")</f>
        <v>-</v>
      </c>
      <c r="K34" s="139" t="str">
        <f t="shared" ref="K34" si="6">IFERROR(K33/K32,"-")</f>
        <v>-</v>
      </c>
      <c r="L34" s="139" t="str">
        <f t="shared" ref="L34" si="7">IFERROR(L33/L32,"-")</f>
        <v>-</v>
      </c>
      <c r="M34" s="139">
        <f t="shared" ref="M34" si="8">IFERROR(M33/M32,"-")</f>
        <v>43.84998965445893</v>
      </c>
      <c r="N34" s="139">
        <f t="shared" ref="N34" si="9">IFERROR(N33/N32,"-")</f>
        <v>36.430020507211694</v>
      </c>
      <c r="O34" s="160" t="str">
        <f t="shared" ref="O34" si="10">IFERROR(O33/O32,"-")</f>
        <v>-</v>
      </c>
    </row>
    <row r="35" spans="1:15" s="35" customFormat="1" ht="47.25" customHeight="1" x14ac:dyDescent="0.25">
      <c r="B35" s="95"/>
      <c r="C35" s="88" t="s">
        <v>35</v>
      </c>
      <c r="D35" s="157">
        <f t="array" ref="D35">MIN(IF('TVB-AVB - Diario - Daily'!$C10:$C40="VENTA
SELL",'TVB-AVB - Diario - Daily'!$G10:$G40))</f>
        <v>52.75</v>
      </c>
      <c r="E35" s="158">
        <f t="array" ref="E35">MIN(IF('TVB-AVB - Diario - Daily'!$C41:$C68="VENTA
SELL",'TVB-AVB - Diario - Daily'!$G41:$G68))</f>
        <v>0</v>
      </c>
      <c r="F35" s="155">
        <f t="array" ref="F35">MIN(IF('TVB-AVB - Diario - Daily'!$C69:$C99="VENTA
SELL",'TVB-AVB - Diario - Daily'!$G69:$G99))</f>
        <v>0</v>
      </c>
      <c r="G35" s="155">
        <f t="array" ref="G35">MIN(IF('TVB-AVB - Diario - Daily'!$C100:$C129="VENTA
SELL",'TVB-AVB - Diario - Daily'!$G100:$G129))</f>
        <v>38</v>
      </c>
      <c r="H35" s="155">
        <f t="array" ref="H35">MIN(IF('TVB-AVB - Diario - Daily'!$C130:$C160="VENTA
SELL",'TVB-AVB - Diario - Daily'!$G130:$G160))</f>
        <v>26.3</v>
      </c>
      <c r="I35" s="155">
        <f t="array" ref="I35">MIN(IF('TVB-AVB - Diario - Daily'!$C161:$C190="VENTA
SELL",'TVB-AVB - Diario - Daily'!$G161:$G190))</f>
        <v>26.45</v>
      </c>
      <c r="J35" s="155">
        <f t="array" ref="J35">MIN(IF('TVB-AVB - Diario - Daily'!$C191:$C221="VENTA
SELL",'TVB-AVB - Diario - Daily'!$G191:$G221))</f>
        <v>0</v>
      </c>
      <c r="K35" s="155">
        <f t="array" ref="K35">MIN(IF('TVB-AVB - Diario - Daily'!$C222:$C252="VENTA
SELL",'TVB-AVB - Diario - Daily'!$G222:$G252))</f>
        <v>0</v>
      </c>
      <c r="L35" s="155">
        <f t="array" ref="L35">MIN(IF('TVB-AVB - Diario - Daily'!$C253:$C282="VENTA
SELL",'TVB-AVB - Diario - Daily'!$G253:$G282))</f>
        <v>0</v>
      </c>
      <c r="M35" s="155">
        <f t="array" ref="M35">MIN(IF('TVB-AVB - Diario - Daily'!$C283:$C313="VENTA
SELL",'TVB-AVB - Diario - Daily'!$G283:$G313))</f>
        <v>43.7</v>
      </c>
      <c r="N35" s="155">
        <f t="array" ref="N35">MIN(IF('TVB-AVB - Diario - Daily'!$C314:$C343="VENTA
SELL",'TVB-AVB - Diario - Daily'!$G314:$G343))</f>
        <v>31.4</v>
      </c>
      <c r="O35" s="156">
        <f t="array" ref="O35">MIN(IF('TVB-AVB - Diario - Daily'!$C344:$C374="VENTA
SELL",'TVB-AVB - Diario - Daily'!$G344:$G374))</f>
        <v>0</v>
      </c>
    </row>
    <row r="36" spans="1:15" s="35" customFormat="1" ht="31.5" customHeight="1" x14ac:dyDescent="0.25">
      <c r="B36" s="95"/>
      <c r="C36" s="129" t="s">
        <v>36</v>
      </c>
      <c r="D36" s="79">
        <v>44942</v>
      </c>
      <c r="E36" s="79"/>
      <c r="F36" s="79"/>
      <c r="G36" s="79">
        <v>45024</v>
      </c>
      <c r="H36" s="79">
        <v>45065</v>
      </c>
      <c r="I36" s="79">
        <v>45085</v>
      </c>
      <c r="J36" s="79"/>
      <c r="K36" s="79"/>
      <c r="L36" s="79"/>
      <c r="M36" s="79">
        <v>45220</v>
      </c>
      <c r="N36" s="79">
        <v>45243</v>
      </c>
      <c r="O36" s="134"/>
    </row>
    <row r="37" spans="1:15" s="35" customFormat="1" ht="47.25" customHeight="1" x14ac:dyDescent="0.25">
      <c r="B37" s="95"/>
      <c r="C37" s="88" t="s">
        <v>40</v>
      </c>
      <c r="D37" s="157">
        <f t="array" ref="D37">MAX(IF('TVB-AVB - Diario - Daily'!$C10:$C40="VENTA
SELL",'TVB-AVB - Diario - Daily'!$H10:$H40))</f>
        <v>63.21</v>
      </c>
      <c r="E37" s="158">
        <f t="array" ref="E37">MAX(IF('TVB-AVB - Diario - Daily'!$C41:$C68="VENTA
SELL",'TVB-AVB - Diario - Daily'!$H41:$H68))</f>
        <v>0</v>
      </c>
      <c r="F37" s="155">
        <f t="array" ref="F37">MAX(IF('TVB-AVB - Diario - Daily'!$C69:$C99="VENTA
SELL",'TVB-AVB - Diario - Daily'!$H69:$H99))</f>
        <v>0</v>
      </c>
      <c r="G37" s="155">
        <f t="array" ref="G37">MAX(IF('TVB-AVB - Diario - Daily'!$C100:$C129="VENTA
SELL",'TVB-AVB - Diario - Daily'!$H100:$H129))</f>
        <v>38</v>
      </c>
      <c r="H37" s="155">
        <f t="array" ref="H37">MAX(IF('TVB-AVB - Diario - Daily'!$C130:$C160="VENTA
SELL",'TVB-AVB - Diario - Daily'!$H130:$H160))</f>
        <v>33.15</v>
      </c>
      <c r="I37" s="155">
        <f t="array" ref="I37">MAX(IF('TVB-AVB - Diario - Daily'!$C161:$C190="VENTA
SELL",'TVB-AVB - Diario - Daily'!$H161:$H190))</f>
        <v>26.45</v>
      </c>
      <c r="J37" s="155">
        <f t="array" ref="J37">MAX(IF('TVB-AVB - Diario - Daily'!$C191:$C221="VENTA
SELL",'TVB-AVB - Diario - Daily'!$H191:$H221))</f>
        <v>0</v>
      </c>
      <c r="K37" s="155">
        <f t="array" ref="K37">MAX(IF('TVB-AVB - Diario - Daily'!$C222:$C252="VENTA
SELL",'TVB-AVB - Diario - Daily'!$H222:$H252))</f>
        <v>0</v>
      </c>
      <c r="L37" s="155">
        <f t="array" ref="L37">MAX(IF('TVB-AVB - Diario - Daily'!$C253:$C282="VENTA
SELL",'TVB-AVB - Diario - Daily'!$H253:$H282))</f>
        <v>0</v>
      </c>
      <c r="M37" s="155">
        <f t="array" ref="M37">MAX(IF('TVB-AVB - Diario - Daily'!$C283:$C313="VENTA
SELL",'TVB-AVB - Diario - Daily'!$H283:$H313))</f>
        <v>44</v>
      </c>
      <c r="N37" s="155">
        <f t="array" ref="N37">MAX(IF('TVB-AVB - Diario - Daily'!$C313:$C343="VENTA
SELL",'TVB-AVB - Diario - Daily'!$H313:$H343))</f>
        <v>41.19</v>
      </c>
      <c r="O37" s="156">
        <f t="array" ref="O37">MAX(IF('TVB-AVB - Diario - Daily'!$C344:$C374="VENTA
SELL",'TVB-AVB - Diario - Daily'!$H344:$H374))</f>
        <v>0</v>
      </c>
    </row>
    <row r="38" spans="1:15" s="35" customFormat="1" ht="31.5" customHeight="1" thickBot="1" x14ac:dyDescent="0.3">
      <c r="B38" s="94"/>
      <c r="C38" s="128" t="s">
        <v>38</v>
      </c>
      <c r="D38" s="80">
        <v>44939</v>
      </c>
      <c r="E38" s="80"/>
      <c r="F38" s="80"/>
      <c r="G38" s="80">
        <v>45024</v>
      </c>
      <c r="H38" s="80">
        <v>45049</v>
      </c>
      <c r="I38" s="80">
        <v>45085</v>
      </c>
      <c r="J38" s="80"/>
      <c r="K38" s="80"/>
      <c r="L38" s="80"/>
      <c r="M38" s="79">
        <v>45220</v>
      </c>
      <c r="N38" s="79">
        <v>45246</v>
      </c>
      <c r="O38" s="135"/>
    </row>
    <row r="39" spans="1:15" s="35" customFormat="1" ht="13.5" x14ac:dyDescent="0.25">
      <c r="B39" s="28"/>
      <c r="C39" s="28"/>
      <c r="D39" s="28"/>
      <c r="E39" s="28"/>
    </row>
    <row r="40" spans="1:15" s="35" customFormat="1" ht="13.5" x14ac:dyDescent="0.25">
      <c r="B40" s="28"/>
      <c r="C40" s="28"/>
      <c r="D40" s="28"/>
      <c r="E40" s="28"/>
    </row>
    <row r="41" spans="1:15" ht="24" customHeight="1" x14ac:dyDescent="0.35">
      <c r="A41" s="2"/>
      <c r="B41" s="126" t="s">
        <v>41</v>
      </c>
      <c r="C41" s="125"/>
      <c r="D41" s="125"/>
      <c r="E41" s="125"/>
      <c r="F41" s="125"/>
      <c r="G41" s="66"/>
      <c r="H41" s="66"/>
    </row>
    <row r="42" spans="1:15" ht="18.75" customHeight="1" x14ac:dyDescent="0.35">
      <c r="A42" s="2"/>
      <c r="B42" s="127" t="s">
        <v>42</v>
      </c>
      <c r="C42" s="125"/>
      <c r="D42" s="125"/>
      <c r="E42" s="125"/>
      <c r="F42" s="125"/>
      <c r="G42" s="66"/>
      <c r="H42" s="66"/>
      <c r="I42" s="47"/>
    </row>
    <row r="43" spans="1:15" s="35" customFormat="1" ht="13.5" x14ac:dyDescent="0.25">
      <c r="B43" s="28"/>
      <c r="C43" s="28"/>
      <c r="D43" s="28"/>
      <c r="E43" s="28"/>
    </row>
    <row r="44" spans="1:15" s="35" customFormat="1" ht="13.5" x14ac:dyDescent="0.25">
      <c r="B44" s="28"/>
      <c r="C44" s="28"/>
      <c r="D44" s="28"/>
      <c r="E44" s="28"/>
    </row>
    <row r="45" spans="1:15" s="35" customFormat="1" ht="13.5" x14ac:dyDescent="0.25">
      <c r="B45" s="28"/>
      <c r="C45" s="28"/>
      <c r="D45" s="28"/>
      <c r="E45" s="28"/>
    </row>
    <row r="46" spans="1:15" s="35" customFormat="1" ht="13.5" x14ac:dyDescent="0.25">
      <c r="B46" s="28"/>
      <c r="C46" s="28"/>
      <c r="D46" s="28"/>
      <c r="E46" s="28"/>
    </row>
    <row r="47" spans="1:15" s="35" customFormat="1" ht="13.5" x14ac:dyDescent="0.25">
      <c r="B47" s="28"/>
      <c r="C47" s="28"/>
      <c r="D47" s="28"/>
      <c r="E47" s="28"/>
    </row>
    <row r="48" spans="1:15" s="35" customFormat="1" ht="13.5" x14ac:dyDescent="0.25">
      <c r="B48" s="28"/>
      <c r="C48" s="28"/>
      <c r="D48" s="28"/>
      <c r="E48" s="28"/>
    </row>
    <row r="49" spans="1:8" s="35" customFormat="1" ht="13.5" x14ac:dyDescent="0.25">
      <c r="B49" s="28"/>
      <c r="C49" s="28"/>
      <c r="D49" s="28"/>
      <c r="E49" s="28"/>
    </row>
    <row r="50" spans="1:8" s="35" customFormat="1" ht="13.5" x14ac:dyDescent="0.25">
      <c r="B50" s="28"/>
      <c r="C50" s="28"/>
      <c r="D50" s="28"/>
      <c r="E50" s="28"/>
    </row>
    <row r="51" spans="1:8" s="35" customFormat="1" ht="13.5" x14ac:dyDescent="0.25">
      <c r="B51" s="28"/>
      <c r="C51" s="28"/>
      <c r="D51" s="28"/>
      <c r="E51" s="28"/>
    </row>
    <row r="52" spans="1:8" s="36" customFormat="1" ht="14" x14ac:dyDescent="0.3">
      <c r="B52" s="30"/>
      <c r="C52" s="30"/>
      <c r="D52" s="30"/>
      <c r="E52" s="30"/>
    </row>
    <row r="53" spans="1:8" s="35" customFormat="1" ht="13.5" x14ac:dyDescent="0.25">
      <c r="B53" s="28"/>
      <c r="C53" s="28"/>
      <c r="D53" s="28"/>
      <c r="E53" s="28"/>
    </row>
    <row r="54" spans="1:8" s="35" customFormat="1" ht="13.5" x14ac:dyDescent="0.25">
      <c r="B54" s="28"/>
      <c r="C54" s="28"/>
      <c r="D54" s="28"/>
      <c r="E54" s="28"/>
    </row>
    <row r="55" spans="1:8" s="37" customFormat="1" ht="13.5" x14ac:dyDescent="0.3">
      <c r="B55" s="31"/>
      <c r="C55" s="31"/>
      <c r="D55" s="28"/>
      <c r="E55" s="28"/>
      <c r="F55" s="28"/>
      <c r="G55" s="28"/>
      <c r="H55" s="28"/>
    </row>
    <row r="56" spans="1:8" s="35" customFormat="1" x14ac:dyDescent="0.25">
      <c r="B56" s="32"/>
      <c r="C56" s="32"/>
    </row>
    <row r="57" spans="1:8" s="35" customFormat="1" x14ac:dyDescent="0.25"/>
    <row r="58" spans="1:8" s="35" customFormat="1" x14ac:dyDescent="0.25"/>
    <row r="59" spans="1:8" s="35" customFormat="1" x14ac:dyDescent="0.25"/>
    <row r="60" spans="1:8" s="35" customFormat="1" x14ac:dyDescent="0.25"/>
    <row r="61" spans="1:8" s="35" customFormat="1" ht="13.5" x14ac:dyDescent="0.3">
      <c r="A61" s="38"/>
    </row>
    <row r="62" spans="1:8" s="35" customFormat="1" x14ac:dyDescent="0.25"/>
    <row r="63" spans="1:8" s="35" customFormat="1" x14ac:dyDescent="0.25"/>
    <row r="64" spans="1:8" s="35" customFormat="1" x14ac:dyDescent="0.25"/>
    <row r="65" s="35" customFormat="1" x14ac:dyDescent="0.25"/>
    <row r="66" s="35" customFormat="1" x14ac:dyDescent="0.25"/>
    <row r="67" s="35" customFormat="1" x14ac:dyDescent="0.25"/>
    <row r="68" s="35" customFormat="1" x14ac:dyDescent="0.25"/>
    <row r="69" s="35" customFormat="1" x14ac:dyDescent="0.25"/>
    <row r="70" s="35" customFormat="1" x14ac:dyDescent="0.25"/>
    <row r="71" s="35" customFormat="1" x14ac:dyDescent="0.25"/>
    <row r="72" s="35" customFormat="1" x14ac:dyDescent="0.25"/>
    <row r="73" s="35" customFormat="1" x14ac:dyDescent="0.25"/>
    <row r="74" s="35" customFormat="1" x14ac:dyDescent="0.25"/>
    <row r="75" s="35" customFormat="1" x14ac:dyDescent="0.25"/>
    <row r="76" s="35" customFormat="1" x14ac:dyDescent="0.25"/>
    <row r="77" s="35" customFormat="1" x14ac:dyDescent="0.25"/>
    <row r="78" s="35" customFormat="1" x14ac:dyDescent="0.25"/>
    <row r="79" s="35" customFormat="1" x14ac:dyDescent="0.25"/>
    <row r="80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  <row r="86" s="35" customFormat="1" x14ac:dyDescent="0.25"/>
    <row r="87" s="35" customFormat="1" x14ac:dyDescent="0.25"/>
    <row r="88" s="35" customFormat="1" x14ac:dyDescent="0.25"/>
    <row r="89" s="35" customFormat="1" x14ac:dyDescent="0.25"/>
    <row r="90" s="35" customFormat="1" x14ac:dyDescent="0.25"/>
    <row r="91" s="35" customFormat="1" x14ac:dyDescent="0.25"/>
    <row r="92" s="35" customFormat="1" x14ac:dyDescent="0.25"/>
    <row r="93" s="35" customFormat="1" x14ac:dyDescent="0.25"/>
    <row r="94" s="35" customFormat="1" x14ac:dyDescent="0.25"/>
    <row r="95" s="35" customFormat="1" x14ac:dyDescent="0.25"/>
    <row r="96" s="35" customFormat="1" x14ac:dyDescent="0.25"/>
    <row r="97" s="35" customFormat="1" x14ac:dyDescent="0.25"/>
    <row r="98" s="35" customFormat="1" x14ac:dyDescent="0.25"/>
    <row r="99" s="35" customFormat="1" x14ac:dyDescent="0.25"/>
    <row r="100" s="35" customFormat="1" x14ac:dyDescent="0.25"/>
    <row r="101" s="35" customFormat="1" x14ac:dyDescent="0.25"/>
    <row r="102" s="35" customFormat="1" x14ac:dyDescent="0.25"/>
    <row r="103" s="35" customFormat="1" x14ac:dyDescent="0.25"/>
    <row r="104" s="35" customFormat="1" x14ac:dyDescent="0.25"/>
    <row r="105" s="35" customFormat="1" x14ac:dyDescent="0.25"/>
    <row r="106" s="35" customFormat="1" x14ac:dyDescent="0.25"/>
    <row r="107" s="35" customFormat="1" x14ac:dyDescent="0.25"/>
    <row r="108" s="35" customFormat="1" x14ac:dyDescent="0.25"/>
    <row r="109" s="35" customFormat="1" x14ac:dyDescent="0.25"/>
    <row r="110" s="35" customFormat="1" x14ac:dyDescent="0.25"/>
    <row r="111" s="35" customFormat="1" x14ac:dyDescent="0.25"/>
    <row r="112" s="35" customFormat="1" x14ac:dyDescent="0.25"/>
    <row r="113" s="35" customFormat="1" x14ac:dyDescent="0.25"/>
    <row r="114" s="35" customFormat="1" x14ac:dyDescent="0.25"/>
    <row r="115" s="35" customFormat="1" x14ac:dyDescent="0.25"/>
    <row r="116" s="35" customFormat="1" x14ac:dyDescent="0.25"/>
    <row r="117" s="35" customFormat="1" x14ac:dyDescent="0.25"/>
    <row r="118" s="35" customFormat="1" x14ac:dyDescent="0.25"/>
    <row r="119" s="35" customFormat="1" x14ac:dyDescent="0.25"/>
    <row r="120" s="35" customFormat="1" x14ac:dyDescent="0.25"/>
    <row r="121" s="35" customFormat="1" x14ac:dyDescent="0.25"/>
    <row r="122" s="35" customFormat="1" x14ac:dyDescent="0.25"/>
    <row r="123" s="35" customFormat="1" x14ac:dyDescent="0.25"/>
    <row r="124" s="35" customFormat="1" x14ac:dyDescent="0.25"/>
    <row r="125" s="35" customFormat="1" x14ac:dyDescent="0.25"/>
    <row r="126" s="35" customFormat="1" x14ac:dyDescent="0.25"/>
    <row r="127" s="35" customFormat="1" x14ac:dyDescent="0.25"/>
    <row r="128" s="35" customFormat="1" x14ac:dyDescent="0.25"/>
    <row r="129" s="35" customFormat="1" x14ac:dyDescent="0.25"/>
    <row r="130" s="35" customFormat="1" x14ac:dyDescent="0.25"/>
    <row r="131" s="35" customFormat="1" x14ac:dyDescent="0.25"/>
    <row r="132" s="35" customFormat="1" x14ac:dyDescent="0.25"/>
    <row r="133" s="35" customFormat="1" x14ac:dyDescent="0.25"/>
    <row r="134" s="35" customFormat="1" x14ac:dyDescent="0.25"/>
    <row r="135" s="35" customFormat="1" x14ac:dyDescent="0.25"/>
    <row r="136" s="35" customFormat="1" x14ac:dyDescent="0.25"/>
    <row r="137" s="35" customFormat="1" x14ac:dyDescent="0.25"/>
    <row r="138" s="35" customFormat="1" x14ac:dyDescent="0.25"/>
    <row r="139" s="35" customFormat="1" x14ac:dyDescent="0.25"/>
    <row r="140" s="35" customFormat="1" x14ac:dyDescent="0.25"/>
    <row r="141" s="35" customFormat="1" x14ac:dyDescent="0.25"/>
    <row r="142" s="35" customFormat="1" x14ac:dyDescent="0.25"/>
    <row r="143" s="35" customFormat="1" x14ac:dyDescent="0.25"/>
    <row r="144" s="35" customFormat="1" x14ac:dyDescent="0.25"/>
    <row r="145" s="35" customFormat="1" x14ac:dyDescent="0.25"/>
    <row r="146" s="35" customFormat="1" x14ac:dyDescent="0.25"/>
    <row r="147" s="35" customFormat="1" x14ac:dyDescent="0.25"/>
    <row r="148" s="35" customFormat="1" x14ac:dyDescent="0.25"/>
    <row r="149" s="35" customFormat="1" x14ac:dyDescent="0.25"/>
    <row r="150" s="35" customFormat="1" x14ac:dyDescent="0.25"/>
    <row r="151" s="35" customFormat="1" x14ac:dyDescent="0.25"/>
    <row r="152" s="35" customFormat="1" x14ac:dyDescent="0.25"/>
    <row r="153" s="35" customFormat="1" x14ac:dyDescent="0.25"/>
    <row r="154" s="35" customFormat="1" x14ac:dyDescent="0.25"/>
    <row r="155" s="35" customFormat="1" x14ac:dyDescent="0.25"/>
    <row r="156" s="35" customFormat="1" x14ac:dyDescent="0.25"/>
    <row r="157" s="35" customFormat="1" x14ac:dyDescent="0.25"/>
    <row r="158" s="35" customFormat="1" x14ac:dyDescent="0.25"/>
    <row r="159" s="35" customFormat="1" x14ac:dyDescent="0.25"/>
    <row r="160" s="35" customFormat="1" x14ac:dyDescent="0.25"/>
    <row r="161" s="35" customFormat="1" x14ac:dyDescent="0.25"/>
    <row r="162" s="35" customFormat="1" x14ac:dyDescent="0.25"/>
    <row r="163" s="35" customFormat="1" x14ac:dyDescent="0.25"/>
    <row r="164" s="35" customFormat="1" x14ac:dyDescent="0.25"/>
    <row r="165" s="35" customFormat="1" x14ac:dyDescent="0.25"/>
    <row r="166" s="35" customFormat="1" x14ac:dyDescent="0.25"/>
    <row r="167" s="35" customFormat="1" x14ac:dyDescent="0.25"/>
    <row r="168" s="35" customFormat="1" x14ac:dyDescent="0.25"/>
    <row r="169" s="35" customFormat="1" x14ac:dyDescent="0.25"/>
    <row r="170" s="35" customFormat="1" x14ac:dyDescent="0.25"/>
    <row r="171" s="35" customFormat="1" x14ac:dyDescent="0.25"/>
    <row r="172" s="35" customFormat="1" x14ac:dyDescent="0.25"/>
    <row r="173" s="35" customFormat="1" x14ac:dyDescent="0.25"/>
    <row r="174" s="35" customFormat="1" x14ac:dyDescent="0.25"/>
    <row r="175" s="35" customFormat="1" x14ac:dyDescent="0.25"/>
    <row r="176" s="35" customFormat="1" x14ac:dyDescent="0.25"/>
    <row r="177" spans="21:21" s="35" customFormat="1" x14ac:dyDescent="0.25"/>
    <row r="178" spans="21:21" s="35" customFormat="1" x14ac:dyDescent="0.25"/>
    <row r="179" spans="21:21" s="35" customFormat="1" x14ac:dyDescent="0.25"/>
    <row r="180" spans="21:21" s="35" customFormat="1" x14ac:dyDescent="0.25"/>
    <row r="181" spans="21:21" s="35" customFormat="1" x14ac:dyDescent="0.25"/>
    <row r="182" spans="21:21" s="35" customFormat="1" x14ac:dyDescent="0.25"/>
    <row r="183" spans="21:21" s="35" customFormat="1" x14ac:dyDescent="0.25"/>
    <row r="184" spans="21:21" s="35" customFormat="1" x14ac:dyDescent="0.25"/>
    <row r="185" spans="21:21" s="35" customFormat="1" x14ac:dyDescent="0.25"/>
    <row r="186" spans="21:21" s="35" customFormat="1" x14ac:dyDescent="0.25">
      <c r="U186" s="35" t="s">
        <v>43</v>
      </c>
    </row>
    <row r="187" spans="21:21" s="35" customFormat="1" x14ac:dyDescent="0.25"/>
    <row r="188" spans="21:21" s="35" customFormat="1" x14ac:dyDescent="0.25"/>
    <row r="189" spans="21:21" s="35" customFormat="1" x14ac:dyDescent="0.25"/>
    <row r="190" spans="21:21" s="35" customFormat="1" x14ac:dyDescent="0.25"/>
    <row r="191" spans="21:21" s="35" customFormat="1" x14ac:dyDescent="0.25"/>
    <row r="192" spans="21:21" s="35" customFormat="1" x14ac:dyDescent="0.25"/>
    <row r="193" s="35" customFormat="1" x14ac:dyDescent="0.25"/>
    <row r="194" s="35" customFormat="1" x14ac:dyDescent="0.25"/>
    <row r="195" s="35" customFormat="1" x14ac:dyDescent="0.25"/>
    <row r="196" s="35" customFormat="1" x14ac:dyDescent="0.25"/>
    <row r="197" s="35" customFormat="1" x14ac:dyDescent="0.25"/>
    <row r="198" s="35" customFormat="1" x14ac:dyDescent="0.25"/>
    <row r="199" s="35" customFormat="1" x14ac:dyDescent="0.25"/>
    <row r="200" s="35" customFormat="1" x14ac:dyDescent="0.25"/>
    <row r="201" s="35" customFormat="1" x14ac:dyDescent="0.25"/>
    <row r="202" s="35" customFormat="1" x14ac:dyDescent="0.25"/>
    <row r="203" s="35" customFormat="1" x14ac:dyDescent="0.25"/>
    <row r="204" s="35" customFormat="1" x14ac:dyDescent="0.25"/>
    <row r="205" s="35" customFormat="1" x14ac:dyDescent="0.25"/>
    <row r="206" s="35" customFormat="1" x14ac:dyDescent="0.25"/>
    <row r="207" s="35" customFormat="1" x14ac:dyDescent="0.25"/>
    <row r="208" s="35" customFormat="1" x14ac:dyDescent="0.25"/>
    <row r="209" s="35" customFormat="1" x14ac:dyDescent="0.25"/>
    <row r="210" s="35" customFormat="1" x14ac:dyDescent="0.25"/>
    <row r="211" s="35" customFormat="1" x14ac:dyDescent="0.25"/>
    <row r="212" s="35" customFormat="1" x14ac:dyDescent="0.25"/>
    <row r="213" s="35" customFormat="1" x14ac:dyDescent="0.25"/>
    <row r="214" s="35" customFormat="1" x14ac:dyDescent="0.25"/>
    <row r="215" s="35" customFormat="1" x14ac:dyDescent="0.25"/>
    <row r="216" s="35" customFormat="1" x14ac:dyDescent="0.25"/>
    <row r="217" s="35" customFormat="1" x14ac:dyDescent="0.25"/>
    <row r="218" s="35" customFormat="1" x14ac:dyDescent="0.25"/>
    <row r="219" s="35" customFormat="1" x14ac:dyDescent="0.25"/>
    <row r="220" s="35" customFormat="1" x14ac:dyDescent="0.25"/>
    <row r="221" s="35" customFormat="1" x14ac:dyDescent="0.25"/>
    <row r="222" s="35" customFormat="1" x14ac:dyDescent="0.25"/>
    <row r="223" s="35" customFormat="1" x14ac:dyDescent="0.25"/>
    <row r="224" s="35" customFormat="1" x14ac:dyDescent="0.25"/>
    <row r="225" s="35" customFormat="1" x14ac:dyDescent="0.25"/>
    <row r="226" s="35" customFormat="1" x14ac:dyDescent="0.25"/>
    <row r="227" s="35" customFormat="1" x14ac:dyDescent="0.25"/>
    <row r="228" s="35" customFormat="1" x14ac:dyDescent="0.25"/>
    <row r="229" s="35" customFormat="1" x14ac:dyDescent="0.25"/>
    <row r="230" s="35" customFormat="1" x14ac:dyDescent="0.25"/>
    <row r="231" s="35" customFormat="1" x14ac:dyDescent="0.25"/>
    <row r="232" s="35" customFormat="1" x14ac:dyDescent="0.25"/>
    <row r="233" s="35" customFormat="1" x14ac:dyDescent="0.25"/>
    <row r="234" s="35" customFormat="1" x14ac:dyDescent="0.25"/>
    <row r="235" s="35" customFormat="1" x14ac:dyDescent="0.25"/>
    <row r="236" s="35" customFormat="1" x14ac:dyDescent="0.25"/>
    <row r="237" s="35" customFormat="1" x14ac:dyDescent="0.25"/>
    <row r="238" s="35" customFormat="1" x14ac:dyDescent="0.25"/>
    <row r="239" s="35" customFormat="1" x14ac:dyDescent="0.25"/>
    <row r="240" s="35" customFormat="1" x14ac:dyDescent="0.25"/>
    <row r="241" s="35" customFormat="1" x14ac:dyDescent="0.25"/>
    <row r="242" s="35" customFormat="1" x14ac:dyDescent="0.25"/>
    <row r="243" s="35" customFormat="1" x14ac:dyDescent="0.25"/>
    <row r="244" s="35" customFormat="1" x14ac:dyDescent="0.25"/>
    <row r="245" s="35" customFormat="1" x14ac:dyDescent="0.25"/>
    <row r="246" s="35" customFormat="1" x14ac:dyDescent="0.25"/>
    <row r="247" s="35" customFormat="1" x14ac:dyDescent="0.25"/>
    <row r="248" s="35" customFormat="1" x14ac:dyDescent="0.25"/>
    <row r="249" s="35" customFormat="1" x14ac:dyDescent="0.25"/>
    <row r="250" s="35" customFormat="1" x14ac:dyDescent="0.25"/>
    <row r="251" s="35" customFormat="1" x14ac:dyDescent="0.25"/>
    <row r="252" s="35" customFormat="1" x14ac:dyDescent="0.25"/>
    <row r="253" s="35" customFormat="1" x14ac:dyDescent="0.25"/>
    <row r="254" s="35" customFormat="1" x14ac:dyDescent="0.25"/>
    <row r="255" s="35" customFormat="1" x14ac:dyDescent="0.25"/>
    <row r="256" s="35" customFormat="1" x14ac:dyDescent="0.25"/>
    <row r="257" s="35" customFormat="1" x14ac:dyDescent="0.25"/>
    <row r="258" s="35" customFormat="1" x14ac:dyDescent="0.25"/>
    <row r="259" s="35" customFormat="1" x14ac:dyDescent="0.25"/>
    <row r="260" s="35" customFormat="1" x14ac:dyDescent="0.25"/>
    <row r="261" s="35" customFormat="1" x14ac:dyDescent="0.25"/>
    <row r="262" s="35" customFormat="1" x14ac:dyDescent="0.25"/>
    <row r="263" s="35" customFormat="1" x14ac:dyDescent="0.25"/>
    <row r="264" s="35" customFormat="1" x14ac:dyDescent="0.25"/>
    <row r="265" s="35" customFormat="1" x14ac:dyDescent="0.25"/>
    <row r="266" s="35" customFormat="1" x14ac:dyDescent="0.25"/>
    <row r="267" s="35" customFormat="1" x14ac:dyDescent="0.25"/>
    <row r="268" s="35" customFormat="1" x14ac:dyDescent="0.25"/>
    <row r="269" s="35" customFormat="1" x14ac:dyDescent="0.25"/>
    <row r="270" s="35" customFormat="1" x14ac:dyDescent="0.25"/>
    <row r="271" s="35" customFormat="1" x14ac:dyDescent="0.25"/>
    <row r="272" s="35" customFormat="1" x14ac:dyDescent="0.25"/>
    <row r="273" s="35" customFormat="1" x14ac:dyDescent="0.25"/>
    <row r="274" s="35" customFormat="1" x14ac:dyDescent="0.25"/>
    <row r="275" s="35" customFormat="1" x14ac:dyDescent="0.25"/>
    <row r="276" s="35" customFormat="1" x14ac:dyDescent="0.25"/>
    <row r="277" s="35" customFormat="1" x14ac:dyDescent="0.25"/>
    <row r="278" s="35" customFormat="1" x14ac:dyDescent="0.25"/>
    <row r="279" s="35" customFormat="1" x14ac:dyDescent="0.25"/>
    <row r="280" s="35" customFormat="1" x14ac:dyDescent="0.25"/>
    <row r="281" s="35" customFormat="1" x14ac:dyDescent="0.25"/>
    <row r="282" s="35" customFormat="1" x14ac:dyDescent="0.25"/>
    <row r="283" s="35" customFormat="1" x14ac:dyDescent="0.25"/>
    <row r="284" s="35" customFormat="1" x14ac:dyDescent="0.25"/>
    <row r="285" s="35" customFormat="1" x14ac:dyDescent="0.25"/>
    <row r="286" s="35" customFormat="1" x14ac:dyDescent="0.25"/>
    <row r="287" s="35" customFormat="1" x14ac:dyDescent="0.25"/>
    <row r="288" s="35" customFormat="1" x14ac:dyDescent="0.25"/>
    <row r="289" s="35" customFormat="1" x14ac:dyDescent="0.25"/>
    <row r="290" s="35" customFormat="1" x14ac:dyDescent="0.25"/>
    <row r="291" s="35" customFormat="1" x14ac:dyDescent="0.25"/>
    <row r="292" s="35" customFormat="1" x14ac:dyDescent="0.25"/>
    <row r="293" s="35" customFormat="1" x14ac:dyDescent="0.25"/>
    <row r="294" s="35" customFormat="1" x14ac:dyDescent="0.25"/>
    <row r="295" s="35" customFormat="1" x14ac:dyDescent="0.25"/>
    <row r="296" s="35" customFormat="1" x14ac:dyDescent="0.25"/>
    <row r="297" s="35" customFormat="1" x14ac:dyDescent="0.25"/>
    <row r="298" s="35" customFormat="1" x14ac:dyDescent="0.25"/>
    <row r="299" s="35" customFormat="1" x14ac:dyDescent="0.25"/>
    <row r="300" s="35" customFormat="1" x14ac:dyDescent="0.25"/>
    <row r="301" s="35" customFormat="1" x14ac:dyDescent="0.25"/>
    <row r="302" s="35" customFormat="1" x14ac:dyDescent="0.25"/>
    <row r="303" s="35" customFormat="1" x14ac:dyDescent="0.25"/>
    <row r="304" s="35" customFormat="1" x14ac:dyDescent="0.25"/>
    <row r="305" spans="2:5" s="35" customFormat="1" ht="75.75" customHeight="1" x14ac:dyDescent="0.25">
      <c r="B305" s="28"/>
      <c r="C305" s="28"/>
      <c r="D305" s="28"/>
      <c r="E305" s="28"/>
    </row>
    <row r="306" spans="2:5" s="35" customFormat="1" ht="75.75" customHeight="1" x14ac:dyDescent="0.25">
      <c r="B306" s="28"/>
      <c r="C306" s="28"/>
      <c r="D306" s="28"/>
      <c r="E306" s="28"/>
    </row>
    <row r="307" spans="2:5" s="35" customFormat="1" x14ac:dyDescent="0.25"/>
    <row r="308" spans="2:5" s="35" customFormat="1" x14ac:dyDescent="0.25"/>
    <row r="309" spans="2:5" s="35" customFormat="1" x14ac:dyDescent="0.25"/>
    <row r="310" spans="2:5" s="35" customFormat="1" x14ac:dyDescent="0.25"/>
    <row r="311" spans="2:5" s="35" customFormat="1" x14ac:dyDescent="0.25"/>
    <row r="312" spans="2:5" s="35" customFormat="1" x14ac:dyDescent="0.25"/>
    <row r="313" spans="2:5" s="35" customFormat="1" x14ac:dyDescent="0.25"/>
    <row r="314" spans="2:5" s="35" customFormat="1" x14ac:dyDescent="0.25"/>
    <row r="315" spans="2:5" s="35" customFormat="1" x14ac:dyDescent="0.25"/>
    <row r="316" spans="2:5" s="35" customFormat="1" x14ac:dyDescent="0.25"/>
    <row r="317" spans="2:5" s="35" customFormat="1" ht="75.75" customHeight="1" x14ac:dyDescent="0.25">
      <c r="B317" s="28"/>
      <c r="C317" s="28"/>
      <c r="D317" s="28"/>
      <c r="E317" s="28"/>
    </row>
    <row r="318" spans="2:5" s="35" customFormat="1" ht="75.75" customHeight="1" x14ac:dyDescent="0.25">
      <c r="B318" s="28"/>
      <c r="C318" s="28"/>
      <c r="D318" s="28"/>
      <c r="E318" s="28"/>
    </row>
    <row r="319" spans="2:5" s="35" customFormat="1" ht="75.75" customHeight="1" x14ac:dyDescent="0.25">
      <c r="B319" s="28"/>
      <c r="C319" s="28"/>
      <c r="D319" s="28"/>
      <c r="E319" s="28"/>
    </row>
    <row r="320" spans="2:5" s="35" customFormat="1" x14ac:dyDescent="0.25"/>
    <row r="321" spans="2:5" s="35" customFormat="1" x14ac:dyDescent="0.25"/>
    <row r="322" spans="2:5" s="35" customFormat="1" x14ac:dyDescent="0.25"/>
    <row r="323" spans="2:5" s="35" customFormat="1" x14ac:dyDescent="0.25"/>
    <row r="324" spans="2:5" s="35" customFormat="1" ht="75.75" customHeight="1" x14ac:dyDescent="0.25">
      <c r="B324" s="28"/>
      <c r="C324" s="28"/>
      <c r="D324" s="28"/>
      <c r="E324" s="28"/>
    </row>
    <row r="325" spans="2:5" s="35" customFormat="1" x14ac:dyDescent="0.25"/>
    <row r="326" spans="2:5" s="35" customFormat="1" x14ac:dyDescent="0.25"/>
    <row r="327" spans="2:5" s="35" customFormat="1" x14ac:dyDescent="0.25"/>
    <row r="328" spans="2:5" s="35" customFormat="1" x14ac:dyDescent="0.25"/>
    <row r="329" spans="2:5" s="35" customFormat="1" x14ac:dyDescent="0.25"/>
    <row r="330" spans="2:5" s="35" customFormat="1" x14ac:dyDescent="0.25"/>
    <row r="331" spans="2:5" s="35" customFormat="1" x14ac:dyDescent="0.25"/>
    <row r="332" spans="2:5" s="35" customFormat="1" x14ac:dyDescent="0.25"/>
    <row r="333" spans="2:5" s="35" customFormat="1" x14ac:dyDescent="0.25"/>
    <row r="334" spans="2:5" s="35" customFormat="1" ht="75.75" customHeight="1" x14ac:dyDescent="0.25">
      <c r="B334" s="28"/>
      <c r="C334" s="28"/>
      <c r="D334" s="28"/>
      <c r="E334" s="28"/>
    </row>
    <row r="335" spans="2:5" s="35" customFormat="1" ht="75.75" customHeight="1" x14ac:dyDescent="0.25">
      <c r="B335" s="28"/>
      <c r="C335" s="28"/>
      <c r="D335" s="28"/>
      <c r="E335" s="28"/>
    </row>
    <row r="336" spans="2:5" s="35" customFormat="1" x14ac:dyDescent="0.25"/>
    <row r="337" spans="2:5" s="35" customFormat="1" x14ac:dyDescent="0.25"/>
    <row r="338" spans="2:5" s="35" customFormat="1" ht="75.75" customHeight="1" x14ac:dyDescent="0.25">
      <c r="B338" s="28"/>
      <c r="C338" s="28"/>
      <c r="D338" s="28"/>
      <c r="E338" s="28"/>
    </row>
    <row r="339" spans="2:5" s="35" customFormat="1" x14ac:dyDescent="0.25"/>
    <row r="340" spans="2:5" s="35" customFormat="1" x14ac:dyDescent="0.25"/>
    <row r="341" spans="2:5" s="35" customFormat="1" x14ac:dyDescent="0.25"/>
    <row r="342" spans="2:5" s="35" customFormat="1" x14ac:dyDescent="0.25"/>
    <row r="343" spans="2:5" s="35" customFormat="1" x14ac:dyDescent="0.25"/>
    <row r="344" spans="2:5" s="35" customFormat="1" x14ac:dyDescent="0.25"/>
    <row r="345" spans="2:5" s="35" customFormat="1" x14ac:dyDescent="0.25"/>
    <row r="346" spans="2:5" s="35" customFormat="1" x14ac:dyDescent="0.25"/>
    <row r="347" spans="2:5" s="35" customFormat="1" x14ac:dyDescent="0.25"/>
    <row r="348" spans="2:5" s="35" customFormat="1" x14ac:dyDescent="0.25"/>
    <row r="349" spans="2:5" s="35" customFormat="1" x14ac:dyDescent="0.25"/>
    <row r="350" spans="2:5" s="35" customFormat="1" x14ac:dyDescent="0.25"/>
    <row r="351" spans="2:5" s="35" customFormat="1" ht="75.75" customHeight="1" x14ac:dyDescent="0.25">
      <c r="B351" s="28"/>
      <c r="C351" s="28"/>
      <c r="D351" s="28"/>
      <c r="E351" s="28"/>
    </row>
    <row r="352" spans="2:5" s="35" customFormat="1" ht="75.75" customHeight="1" x14ac:dyDescent="0.25">
      <c r="B352" s="28"/>
      <c r="C352" s="28"/>
      <c r="D352" s="28"/>
      <c r="E352" s="28"/>
    </row>
    <row r="353" spans="2:5" s="35" customFormat="1" ht="75.75" customHeight="1" x14ac:dyDescent="0.25">
      <c r="B353" s="28"/>
      <c r="C353" s="28"/>
      <c r="D353" s="28"/>
      <c r="E353" s="28"/>
    </row>
    <row r="354" spans="2:5" s="35" customFormat="1" ht="75.75" customHeight="1" x14ac:dyDescent="0.25">
      <c r="B354" s="28"/>
      <c r="C354" s="28"/>
      <c r="D354" s="28"/>
      <c r="E354" s="28"/>
    </row>
    <row r="355" spans="2:5" s="35" customFormat="1" ht="75.75" customHeight="1" x14ac:dyDescent="0.25">
      <c r="B355" s="28"/>
      <c r="C355" s="28"/>
      <c r="D355" s="28"/>
      <c r="E355" s="28"/>
    </row>
    <row r="356" spans="2:5" s="35" customFormat="1" ht="75.75" customHeight="1" x14ac:dyDescent="0.25">
      <c r="B356" s="28"/>
      <c r="C356" s="28"/>
      <c r="D356" s="28"/>
      <c r="E356" s="28"/>
    </row>
    <row r="357" spans="2:5" s="35" customFormat="1" ht="75.75" customHeight="1" x14ac:dyDescent="0.25">
      <c r="B357" s="28"/>
      <c r="C357" s="28"/>
      <c r="D357" s="28"/>
      <c r="E357" s="28"/>
    </row>
    <row r="358" spans="2:5" s="35" customFormat="1" x14ac:dyDescent="0.25"/>
    <row r="359" spans="2:5" s="35" customFormat="1" x14ac:dyDescent="0.25"/>
    <row r="360" spans="2:5" s="35" customFormat="1" x14ac:dyDescent="0.25"/>
    <row r="361" spans="2:5" s="35" customFormat="1" x14ac:dyDescent="0.25"/>
    <row r="362" spans="2:5" s="35" customFormat="1" x14ac:dyDescent="0.25"/>
    <row r="363" spans="2:5" s="35" customFormat="1" x14ac:dyDescent="0.25"/>
    <row r="364" spans="2:5" s="35" customFormat="1" ht="75.75" customHeight="1" x14ac:dyDescent="0.25">
      <c r="B364" s="28"/>
      <c r="C364" s="28"/>
      <c r="D364" s="28"/>
      <c r="E364" s="28"/>
    </row>
    <row r="365" spans="2:5" s="35" customFormat="1" ht="75.75" customHeight="1" x14ac:dyDescent="0.25">
      <c r="B365" s="28"/>
      <c r="C365" s="28"/>
      <c r="D365" s="28"/>
      <c r="E365" s="28"/>
    </row>
    <row r="366" spans="2:5" s="35" customFormat="1" x14ac:dyDescent="0.25"/>
    <row r="367" spans="2:5" s="35" customFormat="1" x14ac:dyDescent="0.25"/>
    <row r="368" spans="2:5" s="35" customFormat="1" x14ac:dyDescent="0.25"/>
    <row r="369" spans="2:5" s="35" customFormat="1" x14ac:dyDescent="0.25"/>
    <row r="370" spans="2:5" s="35" customFormat="1" x14ac:dyDescent="0.25"/>
    <row r="371" spans="2:5" s="35" customFormat="1" x14ac:dyDescent="0.25"/>
    <row r="372" spans="2:5" s="35" customFormat="1" ht="75.75" customHeight="1" x14ac:dyDescent="0.25">
      <c r="B372" s="28"/>
      <c r="C372" s="28"/>
      <c r="D372" s="28"/>
      <c r="E372" s="28"/>
    </row>
    <row r="373" spans="2:5" s="35" customFormat="1" ht="75.75" customHeight="1" x14ac:dyDescent="0.25">
      <c r="B373" s="28"/>
      <c r="C373" s="28"/>
      <c r="D373" s="28"/>
      <c r="E373" s="28"/>
    </row>
    <row r="374" spans="2:5" s="35" customFormat="1" x14ac:dyDescent="0.25"/>
    <row r="375" spans="2:5" s="35" customFormat="1" ht="75.75" customHeight="1" x14ac:dyDescent="0.25">
      <c r="B375" s="28"/>
      <c r="C375" s="28"/>
      <c r="D375" s="28"/>
      <c r="E375" s="28"/>
    </row>
    <row r="376" spans="2:5" s="35" customFormat="1" x14ac:dyDescent="0.25"/>
    <row r="377" spans="2:5" s="35" customFormat="1" ht="75.75" customHeight="1" x14ac:dyDescent="0.25">
      <c r="B377" s="28"/>
      <c r="C377" s="28"/>
      <c r="D377" s="28"/>
      <c r="E377" s="28"/>
    </row>
    <row r="378" spans="2:5" s="35" customFormat="1" ht="75.75" customHeight="1" x14ac:dyDescent="0.25">
      <c r="B378" s="28"/>
      <c r="C378" s="28"/>
      <c r="D378" s="28"/>
      <c r="E378" s="28"/>
    </row>
    <row r="379" spans="2:5" s="35" customFormat="1" ht="75.75" customHeight="1" x14ac:dyDescent="0.25">
      <c r="B379" s="28"/>
      <c r="C379" s="28"/>
      <c r="D379" s="28"/>
      <c r="E379" s="28"/>
    </row>
    <row r="380" spans="2:5" s="35" customFormat="1" x14ac:dyDescent="0.25"/>
    <row r="381" spans="2:5" s="35" customFormat="1" x14ac:dyDescent="0.25"/>
    <row r="382" spans="2:5" s="35" customFormat="1" ht="75.75" customHeight="1" x14ac:dyDescent="0.25">
      <c r="B382" s="28"/>
      <c r="C382" s="28"/>
      <c r="D382" s="28"/>
      <c r="E382" s="28"/>
    </row>
    <row r="383" spans="2:5" s="35" customFormat="1" ht="75.75" customHeight="1" x14ac:dyDescent="0.25">
      <c r="B383" s="28"/>
      <c r="C383" s="28"/>
      <c r="D383" s="28"/>
      <c r="E383" s="28"/>
    </row>
    <row r="384" spans="2:5" s="35" customFormat="1" x14ac:dyDescent="0.25"/>
    <row r="385" s="3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</sheetData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  <pageSetUpPr fitToPage="1"/>
  </sheetPr>
  <dimension ref="A1:O391"/>
  <sheetViews>
    <sheetView showGridLines="0" tabSelected="1" zoomScale="80" zoomScaleNormal="80" zoomScaleSheetLayoutView="71" workbookViewId="0">
      <pane xSplit="1" ySplit="9" topLeftCell="B359" activePane="bottomRight" state="frozen"/>
      <selection pane="topRight" activeCell="D375" sqref="D375"/>
      <selection pane="bottomLeft" activeCell="D375" sqref="D375"/>
      <selection pane="bottomRight" activeCell="D371" sqref="D371"/>
    </sheetView>
  </sheetViews>
  <sheetFormatPr baseColWidth="10" defaultColWidth="11.453125" defaultRowHeight="12.5" x14ac:dyDescent="0.25"/>
  <cols>
    <col min="2" max="2" width="27.453125" customWidth="1"/>
    <col min="3" max="3" width="25" style="19" customWidth="1"/>
    <col min="4" max="4" width="25" style="20" customWidth="1"/>
    <col min="5" max="5" width="25" style="39" customWidth="1"/>
    <col min="6" max="8" width="21" style="20" customWidth="1"/>
    <col min="9" max="9" width="18.81640625" style="46" customWidth="1"/>
    <col min="10" max="13" width="16.81640625" customWidth="1"/>
  </cols>
  <sheetData>
    <row r="1" spans="1:13" ht="15.75" customHeight="1" x14ac:dyDescent="0.25">
      <c r="I1" s="33"/>
      <c r="J1" s="1"/>
      <c r="K1" s="1"/>
      <c r="L1" s="1"/>
      <c r="M1" s="1"/>
    </row>
    <row r="2" spans="1:13" ht="22.5" customHeight="1" x14ac:dyDescent="0.35">
      <c r="A2" s="2"/>
      <c r="B2" s="10"/>
      <c r="C2" s="21"/>
      <c r="D2" s="21"/>
      <c r="E2" s="40"/>
      <c r="F2" s="21"/>
      <c r="G2" s="21"/>
      <c r="H2" s="21"/>
      <c r="I2" s="33"/>
      <c r="J2" s="5"/>
      <c r="K2" s="5"/>
      <c r="L2" s="5"/>
      <c r="M2" s="5"/>
    </row>
    <row r="3" spans="1:13" ht="28.5" customHeight="1" x14ac:dyDescent="0.35">
      <c r="A3" s="2"/>
      <c r="C3" s="90"/>
      <c r="D3" s="90"/>
      <c r="E3" s="130" t="s">
        <v>44</v>
      </c>
      <c r="H3" s="90"/>
      <c r="I3" s="90"/>
    </row>
    <row r="4" spans="1:13" ht="29.25" customHeight="1" x14ac:dyDescent="0.35">
      <c r="A4" s="2"/>
      <c r="B4" s="91"/>
      <c r="C4" s="90"/>
      <c r="D4" s="90"/>
      <c r="E4" s="131" t="s">
        <v>1</v>
      </c>
      <c r="H4" s="90"/>
      <c r="I4" s="90"/>
    </row>
    <row r="5" spans="1:13" ht="18.649999999999999" customHeight="1" x14ac:dyDescent="0.35">
      <c r="A5" s="2"/>
      <c r="B5" s="12" t="s">
        <v>2</v>
      </c>
      <c r="C5" s="66"/>
      <c r="D5" s="66"/>
      <c r="E5" s="41"/>
      <c r="F5" s="66"/>
      <c r="G5" s="66"/>
      <c r="H5" s="66"/>
    </row>
    <row r="6" spans="1:13" ht="15" customHeight="1" x14ac:dyDescent="0.35">
      <c r="A6" s="2"/>
      <c r="B6" s="12" t="s">
        <v>3</v>
      </c>
      <c r="C6" s="66"/>
      <c r="D6" s="66"/>
      <c r="E6" s="41"/>
      <c r="F6" s="66"/>
      <c r="G6" s="66"/>
      <c r="H6" s="66"/>
    </row>
    <row r="7" spans="1:13" ht="15" customHeight="1" x14ac:dyDescent="0.35">
      <c r="A7" s="2"/>
      <c r="B7" s="12"/>
      <c r="C7" s="66"/>
      <c r="D7" s="66"/>
      <c r="E7" s="41"/>
      <c r="F7" s="66"/>
      <c r="G7" s="66"/>
      <c r="H7" s="66"/>
    </row>
    <row r="8" spans="1:13" ht="15" customHeight="1" thickBot="1" x14ac:dyDescent="0.35">
      <c r="B8" s="3"/>
      <c r="C8" s="25"/>
      <c r="D8" s="26"/>
      <c r="E8" s="43"/>
      <c r="F8" s="26"/>
      <c r="G8" s="26"/>
      <c r="H8" s="26"/>
      <c r="I8" s="34"/>
      <c r="J8" s="6"/>
      <c r="K8" s="6"/>
      <c r="L8" s="6"/>
      <c r="M8" s="6"/>
    </row>
    <row r="9" spans="1:13" ht="75" customHeight="1" thickBot="1" x14ac:dyDescent="0.3">
      <c r="B9" s="17" t="s">
        <v>58</v>
      </c>
      <c r="C9" s="17" t="s">
        <v>45</v>
      </c>
      <c r="D9" s="17" t="s">
        <v>12</v>
      </c>
      <c r="E9" s="44" t="s">
        <v>46</v>
      </c>
      <c r="F9" s="17" t="s">
        <v>13</v>
      </c>
      <c r="G9" s="17" t="s">
        <v>47</v>
      </c>
      <c r="H9" s="17" t="s">
        <v>48</v>
      </c>
      <c r="I9" s="4"/>
      <c r="J9" s="4"/>
      <c r="K9" s="4"/>
      <c r="L9" s="4"/>
    </row>
    <row r="10" spans="1:13" s="35" customFormat="1" ht="27" x14ac:dyDescent="0.25">
      <c r="B10" s="51">
        <v>44927</v>
      </c>
      <c r="C10" s="27" t="s">
        <v>51</v>
      </c>
      <c r="D10" s="29">
        <v>-4933</v>
      </c>
      <c r="E10" s="45">
        <v>-271119</v>
      </c>
      <c r="F10" s="45">
        <v>54.960267585647678</v>
      </c>
      <c r="G10" s="45">
        <v>53</v>
      </c>
      <c r="H10" s="45">
        <v>59</v>
      </c>
      <c r="I10" s="28"/>
      <c r="J10" s="28"/>
      <c r="K10" s="28"/>
      <c r="L10" s="28"/>
    </row>
    <row r="11" spans="1:13" s="35" customFormat="1" ht="14.25" customHeight="1" x14ac:dyDescent="0.25">
      <c r="B11" s="51">
        <f>B10+1</f>
        <v>44928</v>
      </c>
      <c r="C11" s="27" t="s">
        <v>49</v>
      </c>
      <c r="D11" s="29" t="s">
        <v>50</v>
      </c>
      <c r="E11" s="45" t="s">
        <v>50</v>
      </c>
      <c r="F11" s="45" t="s">
        <v>50</v>
      </c>
      <c r="G11" s="45" t="s">
        <v>50</v>
      </c>
      <c r="H11" s="45" t="s">
        <v>50</v>
      </c>
      <c r="I11" s="28"/>
      <c r="J11" s="28"/>
      <c r="K11" s="28"/>
      <c r="L11" s="28"/>
    </row>
    <row r="12" spans="1:13" s="35" customFormat="1" ht="14.25" customHeight="1" x14ac:dyDescent="0.25">
      <c r="B12" s="51">
        <f t="shared" ref="B12:B75" si="0">B11+1</f>
        <v>44929</v>
      </c>
      <c r="C12" s="27" t="s">
        <v>49</v>
      </c>
      <c r="D12" s="29" t="s">
        <v>50</v>
      </c>
      <c r="E12" s="45" t="s">
        <v>50</v>
      </c>
      <c r="F12" s="45" t="s">
        <v>50</v>
      </c>
      <c r="G12" s="45" t="s">
        <v>50</v>
      </c>
      <c r="H12" s="45" t="s">
        <v>50</v>
      </c>
      <c r="I12" s="28"/>
      <c r="J12" s="28"/>
      <c r="K12" s="28"/>
      <c r="L12" s="28"/>
    </row>
    <row r="13" spans="1:13" s="35" customFormat="1" ht="14.25" customHeight="1" x14ac:dyDescent="0.25">
      <c r="B13" s="51">
        <f t="shared" si="0"/>
        <v>44930</v>
      </c>
      <c r="C13" s="27" t="s">
        <v>49</v>
      </c>
      <c r="D13" s="29" t="s">
        <v>50</v>
      </c>
      <c r="E13" s="45" t="s">
        <v>50</v>
      </c>
      <c r="F13" s="45" t="s">
        <v>50</v>
      </c>
      <c r="G13" s="45" t="s">
        <v>50</v>
      </c>
      <c r="H13" s="45" t="s">
        <v>50</v>
      </c>
      <c r="I13" s="28"/>
      <c r="J13" s="28"/>
      <c r="K13" s="28"/>
      <c r="L13" s="28"/>
    </row>
    <row r="14" spans="1:13" s="35" customFormat="1" ht="14.25" customHeight="1" x14ac:dyDescent="0.25">
      <c r="B14" s="51">
        <f t="shared" si="0"/>
        <v>44931</v>
      </c>
      <c r="C14" s="27" t="s">
        <v>49</v>
      </c>
      <c r="D14" s="29" t="s">
        <v>50</v>
      </c>
      <c r="E14" s="45" t="s">
        <v>50</v>
      </c>
      <c r="F14" s="45" t="s">
        <v>50</v>
      </c>
      <c r="G14" s="45" t="s">
        <v>50</v>
      </c>
      <c r="H14" s="45" t="s">
        <v>50</v>
      </c>
      <c r="I14" s="28"/>
      <c r="J14" s="28"/>
      <c r="K14" s="28"/>
      <c r="L14" s="28"/>
    </row>
    <row r="15" spans="1:13" s="35" customFormat="1" ht="14.25" customHeight="1" x14ac:dyDescent="0.25">
      <c r="B15" s="51">
        <f t="shared" si="0"/>
        <v>44932</v>
      </c>
      <c r="C15" s="27" t="s">
        <v>49</v>
      </c>
      <c r="D15" s="29" t="s">
        <v>50</v>
      </c>
      <c r="E15" s="45" t="s">
        <v>50</v>
      </c>
      <c r="F15" s="45" t="s">
        <v>50</v>
      </c>
      <c r="G15" s="45" t="s">
        <v>50</v>
      </c>
      <c r="H15" s="45" t="s">
        <v>50</v>
      </c>
      <c r="I15" s="28"/>
      <c r="J15" s="28"/>
      <c r="K15" s="28"/>
      <c r="L15" s="28"/>
    </row>
    <row r="16" spans="1:13" s="35" customFormat="1" ht="14.25" customHeight="1" x14ac:dyDescent="0.25">
      <c r="B16" s="51">
        <f t="shared" si="0"/>
        <v>44933</v>
      </c>
      <c r="C16" s="27" t="s">
        <v>49</v>
      </c>
      <c r="D16" s="29" t="s">
        <v>50</v>
      </c>
      <c r="E16" s="45" t="s">
        <v>50</v>
      </c>
      <c r="F16" s="45" t="s">
        <v>50</v>
      </c>
      <c r="G16" s="45" t="s">
        <v>50</v>
      </c>
      <c r="H16" s="45" t="s">
        <v>50</v>
      </c>
      <c r="I16" s="28"/>
      <c r="J16" s="28"/>
      <c r="K16" s="28"/>
      <c r="L16" s="28"/>
    </row>
    <row r="17" spans="2:12" s="35" customFormat="1" ht="14.25" customHeight="1" x14ac:dyDescent="0.25">
      <c r="B17" s="51">
        <f t="shared" si="0"/>
        <v>44934</v>
      </c>
      <c r="C17" s="27" t="s">
        <v>49</v>
      </c>
      <c r="D17" s="29" t="s">
        <v>50</v>
      </c>
      <c r="E17" s="45" t="s">
        <v>50</v>
      </c>
      <c r="F17" s="45" t="s">
        <v>50</v>
      </c>
      <c r="G17" s="45" t="s">
        <v>50</v>
      </c>
      <c r="H17" s="45" t="s">
        <v>50</v>
      </c>
      <c r="I17" s="28"/>
      <c r="J17" s="28"/>
      <c r="K17" s="28"/>
      <c r="L17" s="28"/>
    </row>
    <row r="18" spans="2:12" s="35" customFormat="1" ht="14.25" customHeight="1" x14ac:dyDescent="0.25">
      <c r="B18" s="51">
        <f t="shared" si="0"/>
        <v>44935</v>
      </c>
      <c r="C18" s="27" t="s">
        <v>49</v>
      </c>
      <c r="D18" s="29" t="s">
        <v>50</v>
      </c>
      <c r="E18" s="45" t="s">
        <v>50</v>
      </c>
      <c r="F18" s="45" t="s">
        <v>50</v>
      </c>
      <c r="G18" s="45" t="s">
        <v>50</v>
      </c>
      <c r="H18" s="45" t="s">
        <v>50</v>
      </c>
      <c r="I18" s="28"/>
      <c r="J18" s="28"/>
      <c r="K18" s="28"/>
      <c r="L18" s="28"/>
    </row>
    <row r="19" spans="2:12" s="35" customFormat="1" ht="14.25" customHeight="1" x14ac:dyDescent="0.25">
      <c r="B19" s="51">
        <f t="shared" si="0"/>
        <v>44936</v>
      </c>
      <c r="C19" s="27" t="s">
        <v>49</v>
      </c>
      <c r="D19" s="29" t="s">
        <v>50</v>
      </c>
      <c r="E19" s="45" t="s">
        <v>50</v>
      </c>
      <c r="F19" s="45" t="s">
        <v>50</v>
      </c>
      <c r="G19" s="45" t="s">
        <v>50</v>
      </c>
      <c r="H19" s="45" t="s">
        <v>50</v>
      </c>
      <c r="I19" s="28"/>
      <c r="J19" s="28"/>
      <c r="K19" s="28"/>
      <c r="L19" s="28"/>
    </row>
    <row r="20" spans="2:12" s="35" customFormat="1" ht="38.25" customHeight="1" x14ac:dyDescent="0.25">
      <c r="B20" s="51">
        <f t="shared" si="0"/>
        <v>44937</v>
      </c>
      <c r="C20" s="27" t="s">
        <v>51</v>
      </c>
      <c r="D20" s="29">
        <v>-404</v>
      </c>
      <c r="E20" s="45">
        <v>-24482.400000000001</v>
      </c>
      <c r="F20" s="45">
        <v>60.6</v>
      </c>
      <c r="G20" s="45">
        <v>60.6</v>
      </c>
      <c r="H20" s="45">
        <v>60.6</v>
      </c>
      <c r="I20" s="28"/>
      <c r="J20" s="28"/>
      <c r="K20" s="28"/>
      <c r="L20" s="28"/>
    </row>
    <row r="21" spans="2:12" s="35" customFormat="1" ht="14.25" customHeight="1" x14ac:dyDescent="0.25">
      <c r="B21" s="51">
        <f t="shared" si="0"/>
        <v>44938</v>
      </c>
      <c r="C21" s="27" t="s">
        <v>49</v>
      </c>
      <c r="D21" s="29" t="s">
        <v>50</v>
      </c>
      <c r="E21" s="45" t="s">
        <v>50</v>
      </c>
      <c r="F21" s="45" t="s">
        <v>50</v>
      </c>
      <c r="G21" s="45" t="s">
        <v>50</v>
      </c>
      <c r="H21" s="45" t="s">
        <v>50</v>
      </c>
      <c r="I21" s="28"/>
      <c r="J21" s="28"/>
      <c r="K21" s="28"/>
      <c r="L21" s="28"/>
    </row>
    <row r="22" spans="2:12" s="35" customFormat="1" ht="36" customHeight="1" x14ac:dyDescent="0.25">
      <c r="B22" s="51">
        <f t="shared" si="0"/>
        <v>44939</v>
      </c>
      <c r="C22" s="27" t="s">
        <v>51</v>
      </c>
      <c r="D22" s="29">
        <v>-8585</v>
      </c>
      <c r="E22" s="45">
        <v>-538327.65</v>
      </c>
      <c r="F22" s="45">
        <v>62.705608619685485</v>
      </c>
      <c r="G22" s="45">
        <v>62</v>
      </c>
      <c r="H22" s="45">
        <v>63.21</v>
      </c>
      <c r="I22" s="28"/>
      <c r="J22" s="28"/>
      <c r="K22" s="28"/>
      <c r="L22" s="28"/>
    </row>
    <row r="23" spans="2:12" s="35" customFormat="1" ht="14.25" customHeight="1" x14ac:dyDescent="0.25">
      <c r="B23" s="51">
        <f t="shared" si="0"/>
        <v>44940</v>
      </c>
      <c r="C23" s="27" t="s">
        <v>49</v>
      </c>
      <c r="D23" s="29" t="s">
        <v>50</v>
      </c>
      <c r="E23" s="45" t="s">
        <v>50</v>
      </c>
      <c r="F23" s="45" t="s">
        <v>50</v>
      </c>
      <c r="G23" s="45" t="s">
        <v>50</v>
      </c>
      <c r="H23" s="45" t="s">
        <v>50</v>
      </c>
      <c r="I23" s="28"/>
      <c r="J23" s="28"/>
      <c r="K23" s="28"/>
      <c r="L23" s="28"/>
    </row>
    <row r="24" spans="2:12" s="35" customFormat="1" ht="14.25" customHeight="1" x14ac:dyDescent="0.25">
      <c r="B24" s="51">
        <f t="shared" si="0"/>
        <v>44941</v>
      </c>
      <c r="C24" s="27" t="s">
        <v>49</v>
      </c>
      <c r="D24" s="29" t="s">
        <v>50</v>
      </c>
      <c r="E24" s="45" t="s">
        <v>50</v>
      </c>
      <c r="F24" s="45" t="s">
        <v>50</v>
      </c>
      <c r="G24" s="45" t="s">
        <v>50</v>
      </c>
      <c r="H24" s="45" t="s">
        <v>50</v>
      </c>
      <c r="I24" s="28"/>
      <c r="J24" s="28"/>
      <c r="K24" s="28"/>
      <c r="L24" s="28"/>
    </row>
    <row r="25" spans="2:12" s="35" customFormat="1" ht="45" customHeight="1" x14ac:dyDescent="0.25">
      <c r="B25" s="51">
        <f t="shared" si="0"/>
        <v>44942</v>
      </c>
      <c r="C25" s="27" t="s">
        <v>51</v>
      </c>
      <c r="D25" s="29">
        <v>-255</v>
      </c>
      <c r="E25" s="45">
        <v>-13451.25</v>
      </c>
      <c r="F25" s="45">
        <v>52.75</v>
      </c>
      <c r="G25" s="45">
        <v>52.75</v>
      </c>
      <c r="H25" s="45">
        <v>52.75</v>
      </c>
      <c r="I25" s="28"/>
      <c r="J25" s="28"/>
      <c r="K25" s="28"/>
      <c r="L25" s="28"/>
    </row>
    <row r="26" spans="2:12" s="35" customFormat="1" ht="14.25" customHeight="1" x14ac:dyDescent="0.25">
      <c r="B26" s="51">
        <f t="shared" si="0"/>
        <v>44943</v>
      </c>
      <c r="C26" s="27" t="s">
        <v>49</v>
      </c>
      <c r="D26" s="29" t="s">
        <v>50</v>
      </c>
      <c r="E26" s="45" t="s">
        <v>50</v>
      </c>
      <c r="F26" s="45" t="s">
        <v>50</v>
      </c>
      <c r="G26" s="45" t="s">
        <v>50</v>
      </c>
      <c r="H26" s="45" t="s">
        <v>50</v>
      </c>
      <c r="I26" s="28"/>
      <c r="J26" s="28"/>
      <c r="K26" s="28"/>
      <c r="L26" s="28"/>
    </row>
    <row r="27" spans="2:12" s="35" customFormat="1" ht="14.25" customHeight="1" x14ac:dyDescent="0.25">
      <c r="B27" s="51">
        <f t="shared" si="0"/>
        <v>44944</v>
      </c>
      <c r="C27" s="27" t="s">
        <v>49</v>
      </c>
      <c r="D27" s="29" t="s">
        <v>50</v>
      </c>
      <c r="E27" s="45" t="s">
        <v>50</v>
      </c>
      <c r="F27" s="45" t="s">
        <v>50</v>
      </c>
      <c r="G27" s="45" t="s">
        <v>50</v>
      </c>
      <c r="H27" s="45" t="s">
        <v>50</v>
      </c>
      <c r="I27" s="28"/>
      <c r="J27" s="28"/>
      <c r="K27" s="28"/>
      <c r="L27" s="28"/>
    </row>
    <row r="28" spans="2:12" s="35" customFormat="1" ht="14.25" customHeight="1" x14ac:dyDescent="0.25">
      <c r="B28" s="51">
        <f t="shared" si="0"/>
        <v>44945</v>
      </c>
      <c r="C28" s="27" t="s">
        <v>49</v>
      </c>
      <c r="D28" s="29" t="s">
        <v>50</v>
      </c>
      <c r="E28" s="45" t="s">
        <v>50</v>
      </c>
      <c r="F28" s="45" t="s">
        <v>50</v>
      </c>
      <c r="G28" s="45" t="s">
        <v>50</v>
      </c>
      <c r="H28" s="45" t="s">
        <v>50</v>
      </c>
      <c r="I28" s="28"/>
      <c r="J28" s="28"/>
      <c r="K28" s="28"/>
      <c r="L28" s="28"/>
    </row>
    <row r="29" spans="2:12" s="35" customFormat="1" ht="45" customHeight="1" x14ac:dyDescent="0.25">
      <c r="B29" s="51">
        <f t="shared" si="0"/>
        <v>44946</v>
      </c>
      <c r="C29" s="27" t="s">
        <v>52</v>
      </c>
      <c r="D29" s="29">
        <v>597</v>
      </c>
      <c r="E29" s="45">
        <v>33989</v>
      </c>
      <c r="F29" s="45">
        <v>56.93299832495812</v>
      </c>
      <c r="G29" s="45">
        <v>56.9</v>
      </c>
      <c r="H29" s="45">
        <v>57</v>
      </c>
      <c r="I29" s="28"/>
      <c r="J29" s="28"/>
      <c r="K29" s="28"/>
      <c r="L29" s="28"/>
    </row>
    <row r="30" spans="2:12" s="35" customFormat="1" ht="14.25" customHeight="1" x14ac:dyDescent="0.25">
      <c r="B30" s="51">
        <f t="shared" si="0"/>
        <v>44947</v>
      </c>
      <c r="C30" s="27" t="s">
        <v>49</v>
      </c>
      <c r="D30" s="29" t="s">
        <v>50</v>
      </c>
      <c r="E30" s="45" t="s">
        <v>50</v>
      </c>
      <c r="F30" s="45" t="s">
        <v>50</v>
      </c>
      <c r="G30" s="45" t="s">
        <v>50</v>
      </c>
      <c r="H30" s="45" t="s">
        <v>50</v>
      </c>
      <c r="I30" s="28"/>
      <c r="J30" s="28"/>
      <c r="K30" s="28"/>
      <c r="L30" s="28"/>
    </row>
    <row r="31" spans="2:12" s="35" customFormat="1" ht="14.25" customHeight="1" x14ac:dyDescent="0.25">
      <c r="B31" s="51">
        <f t="shared" si="0"/>
        <v>44948</v>
      </c>
      <c r="C31" s="27" t="s">
        <v>49</v>
      </c>
      <c r="D31" s="29" t="s">
        <v>50</v>
      </c>
      <c r="E31" s="45" t="s">
        <v>50</v>
      </c>
      <c r="F31" s="45" t="s">
        <v>50</v>
      </c>
      <c r="G31" s="45" t="s">
        <v>50</v>
      </c>
      <c r="H31" s="45" t="s">
        <v>50</v>
      </c>
      <c r="I31" s="28"/>
      <c r="J31" s="28"/>
      <c r="K31" s="28"/>
      <c r="L31" s="28"/>
    </row>
    <row r="32" spans="2:12" s="35" customFormat="1" ht="35.15" customHeight="1" x14ac:dyDescent="0.25">
      <c r="B32" s="51">
        <f t="shared" si="0"/>
        <v>44949</v>
      </c>
      <c r="C32" s="27" t="s">
        <v>52</v>
      </c>
      <c r="D32" s="29">
        <v>701</v>
      </c>
      <c r="E32" s="45">
        <v>42761</v>
      </c>
      <c r="F32" s="45">
        <v>61</v>
      </c>
      <c r="G32" s="45">
        <v>61</v>
      </c>
      <c r="H32" s="45">
        <v>61</v>
      </c>
      <c r="I32" s="28"/>
      <c r="J32" s="28"/>
      <c r="K32" s="28"/>
      <c r="L32" s="28"/>
    </row>
    <row r="33" spans="2:12" s="35" customFormat="1" ht="14.25" customHeight="1" x14ac:dyDescent="0.25">
      <c r="B33" s="51">
        <f t="shared" si="0"/>
        <v>44950</v>
      </c>
      <c r="C33" s="27" t="s">
        <v>49</v>
      </c>
      <c r="D33" s="29" t="s">
        <v>50</v>
      </c>
      <c r="E33" s="45" t="s">
        <v>50</v>
      </c>
      <c r="F33" s="45" t="s">
        <v>50</v>
      </c>
      <c r="G33" s="45" t="s">
        <v>50</v>
      </c>
      <c r="H33" s="45" t="s">
        <v>50</v>
      </c>
      <c r="I33" s="28"/>
      <c r="J33" s="28"/>
      <c r="K33" s="28"/>
      <c r="L33" s="28"/>
    </row>
    <row r="34" spans="2:12" s="35" customFormat="1" ht="42" customHeight="1" x14ac:dyDescent="0.25">
      <c r="B34" s="51">
        <f t="shared" si="0"/>
        <v>44951</v>
      </c>
      <c r="C34" s="27" t="s">
        <v>52</v>
      </c>
      <c r="D34" s="29">
        <v>372</v>
      </c>
      <c r="E34" s="45">
        <v>20088</v>
      </c>
      <c r="F34" s="45">
        <v>54</v>
      </c>
      <c r="G34" s="45">
        <v>54</v>
      </c>
      <c r="H34" s="45">
        <v>54</v>
      </c>
      <c r="I34" s="28"/>
      <c r="J34" s="28"/>
      <c r="K34" s="28"/>
      <c r="L34" s="28"/>
    </row>
    <row r="35" spans="2:12" s="35" customFormat="1" ht="14.25" customHeight="1" x14ac:dyDescent="0.25">
      <c r="B35" s="51">
        <f t="shared" si="0"/>
        <v>44952</v>
      </c>
      <c r="C35" s="27" t="s">
        <v>49</v>
      </c>
      <c r="D35" s="29" t="s">
        <v>50</v>
      </c>
      <c r="E35" s="45" t="s">
        <v>50</v>
      </c>
      <c r="F35" s="45" t="s">
        <v>50</v>
      </c>
      <c r="G35" s="45" t="s">
        <v>50</v>
      </c>
      <c r="H35" s="45" t="s">
        <v>50</v>
      </c>
      <c r="I35" s="28"/>
      <c r="J35" s="28"/>
      <c r="K35" s="28"/>
      <c r="L35" s="28"/>
    </row>
    <row r="36" spans="2:12" s="35" customFormat="1" ht="36.65" customHeight="1" x14ac:dyDescent="0.25">
      <c r="B36" s="51">
        <f t="shared" si="0"/>
        <v>44953</v>
      </c>
      <c r="C36" s="27" t="s">
        <v>52</v>
      </c>
      <c r="D36" s="29">
        <v>232</v>
      </c>
      <c r="E36" s="45">
        <v>11600</v>
      </c>
      <c r="F36" s="45">
        <v>50</v>
      </c>
      <c r="G36" s="45">
        <v>50</v>
      </c>
      <c r="H36" s="45">
        <v>50</v>
      </c>
      <c r="I36" s="28"/>
      <c r="J36" s="28"/>
      <c r="K36" s="28"/>
      <c r="L36" s="28"/>
    </row>
    <row r="37" spans="2:12" s="35" customFormat="1" ht="14.25" customHeight="1" x14ac:dyDescent="0.25">
      <c r="B37" s="51">
        <f t="shared" si="0"/>
        <v>44954</v>
      </c>
      <c r="C37" s="27" t="s">
        <v>49</v>
      </c>
      <c r="D37" s="29" t="s">
        <v>50</v>
      </c>
      <c r="E37" s="45" t="s">
        <v>50</v>
      </c>
      <c r="F37" s="45" t="s">
        <v>50</v>
      </c>
      <c r="G37" s="45" t="s">
        <v>50</v>
      </c>
      <c r="H37" s="45" t="s">
        <v>50</v>
      </c>
      <c r="I37" s="28"/>
      <c r="J37" s="28"/>
      <c r="K37" s="28"/>
      <c r="L37" s="28"/>
    </row>
    <row r="38" spans="2:12" s="35" customFormat="1" ht="14.25" customHeight="1" x14ac:dyDescent="0.25">
      <c r="B38" s="51">
        <f t="shared" si="0"/>
        <v>44955</v>
      </c>
      <c r="C38" s="27" t="s">
        <v>49</v>
      </c>
      <c r="D38" s="29" t="s">
        <v>50</v>
      </c>
      <c r="E38" s="45" t="s">
        <v>50</v>
      </c>
      <c r="F38" s="45" t="s">
        <v>50</v>
      </c>
      <c r="G38" s="45" t="s">
        <v>50</v>
      </c>
      <c r="H38" s="45" t="s">
        <v>50</v>
      </c>
      <c r="I38" s="28"/>
      <c r="J38" s="28"/>
      <c r="K38" s="28"/>
      <c r="L38" s="28"/>
    </row>
    <row r="39" spans="2:12" s="35" customFormat="1" ht="36" customHeight="1" x14ac:dyDescent="0.25">
      <c r="B39" s="51">
        <f t="shared" si="0"/>
        <v>44956</v>
      </c>
      <c r="C39" s="27" t="s">
        <v>52</v>
      </c>
      <c r="D39" s="29">
        <v>638</v>
      </c>
      <c r="E39" s="45">
        <v>36022</v>
      </c>
      <c r="F39" s="45">
        <v>56.46</v>
      </c>
      <c r="G39" s="45">
        <v>56.45</v>
      </c>
      <c r="H39" s="45">
        <v>56.5</v>
      </c>
      <c r="I39" s="28"/>
      <c r="J39" s="28"/>
      <c r="K39" s="28"/>
      <c r="L39" s="28"/>
    </row>
    <row r="40" spans="2:12" s="35" customFormat="1" ht="14.25" customHeight="1" x14ac:dyDescent="0.25">
      <c r="B40" s="51">
        <f t="shared" si="0"/>
        <v>44957</v>
      </c>
      <c r="C40" s="27" t="s">
        <v>49</v>
      </c>
      <c r="D40" s="29" t="s">
        <v>50</v>
      </c>
      <c r="E40" s="45" t="s">
        <v>50</v>
      </c>
      <c r="F40" s="45" t="s">
        <v>50</v>
      </c>
      <c r="G40" s="45" t="s">
        <v>50</v>
      </c>
      <c r="H40" s="45" t="s">
        <v>50</v>
      </c>
      <c r="I40" s="28"/>
      <c r="J40" s="28"/>
      <c r="K40" s="28"/>
      <c r="L40" s="28"/>
    </row>
    <row r="41" spans="2:12" s="35" customFormat="1" ht="34.5" customHeight="1" x14ac:dyDescent="0.25">
      <c r="B41" s="51">
        <f t="shared" si="0"/>
        <v>44958</v>
      </c>
      <c r="C41" s="27" t="s">
        <v>52</v>
      </c>
      <c r="D41" s="29">
        <v>1437</v>
      </c>
      <c r="E41" s="45">
        <v>79035</v>
      </c>
      <c r="F41" s="45">
        <v>55</v>
      </c>
      <c r="G41" s="45">
        <v>55</v>
      </c>
      <c r="H41" s="45">
        <v>55</v>
      </c>
      <c r="I41" s="28"/>
      <c r="J41" s="28"/>
      <c r="K41" s="28"/>
      <c r="L41" s="28"/>
    </row>
    <row r="42" spans="2:12" s="35" customFormat="1" ht="14.25" customHeight="1" x14ac:dyDescent="0.25">
      <c r="B42" s="51">
        <f t="shared" si="0"/>
        <v>44959</v>
      </c>
      <c r="C42" s="27" t="s">
        <v>49</v>
      </c>
      <c r="D42" s="29" t="s">
        <v>50</v>
      </c>
      <c r="E42" s="45" t="s">
        <v>50</v>
      </c>
      <c r="F42" s="45" t="s">
        <v>50</v>
      </c>
      <c r="G42" s="45" t="s">
        <v>50</v>
      </c>
      <c r="H42" s="45" t="s">
        <v>50</v>
      </c>
      <c r="I42" s="28"/>
      <c r="J42" s="28"/>
      <c r="K42" s="28"/>
      <c r="L42" s="28"/>
    </row>
    <row r="43" spans="2:12" s="35" customFormat="1" ht="39" customHeight="1" x14ac:dyDescent="0.25">
      <c r="B43" s="51">
        <f t="shared" si="0"/>
        <v>44960</v>
      </c>
      <c r="C43" s="27" t="s">
        <v>52</v>
      </c>
      <c r="D43" s="29">
        <v>278</v>
      </c>
      <c r="E43" s="45">
        <v>15623.6</v>
      </c>
      <c r="F43" s="45">
        <v>56.2</v>
      </c>
      <c r="G43" s="45">
        <v>56.2</v>
      </c>
      <c r="H43" s="45">
        <v>56.2</v>
      </c>
      <c r="I43" s="28"/>
      <c r="J43" s="28"/>
      <c r="K43" s="28"/>
      <c r="L43" s="28"/>
    </row>
    <row r="44" spans="2:12" s="35" customFormat="1" ht="14.25" customHeight="1" x14ac:dyDescent="0.25">
      <c r="B44" s="51">
        <f t="shared" si="0"/>
        <v>44961</v>
      </c>
      <c r="C44" s="27" t="s">
        <v>49</v>
      </c>
      <c r="D44" s="29" t="s">
        <v>50</v>
      </c>
      <c r="E44" s="45" t="s">
        <v>50</v>
      </c>
      <c r="F44" s="45" t="s">
        <v>50</v>
      </c>
      <c r="G44" s="45" t="s">
        <v>50</v>
      </c>
      <c r="H44" s="45" t="s">
        <v>50</v>
      </c>
      <c r="I44" s="28"/>
      <c r="J44" s="28"/>
      <c r="K44" s="28"/>
      <c r="L44" s="28"/>
    </row>
    <row r="45" spans="2:12" s="35" customFormat="1" ht="14.25" customHeight="1" x14ac:dyDescent="0.25">
      <c r="B45" s="51">
        <f t="shared" si="0"/>
        <v>44962</v>
      </c>
      <c r="C45" s="27" t="s">
        <v>49</v>
      </c>
      <c r="D45" s="29" t="s">
        <v>50</v>
      </c>
      <c r="E45" s="45" t="s">
        <v>50</v>
      </c>
      <c r="F45" s="45" t="s">
        <v>50</v>
      </c>
      <c r="G45" s="45" t="s">
        <v>50</v>
      </c>
      <c r="H45" s="45" t="s">
        <v>50</v>
      </c>
      <c r="I45" s="28"/>
      <c r="J45" s="28"/>
      <c r="K45" s="28"/>
      <c r="L45" s="28"/>
    </row>
    <row r="46" spans="2:12" s="35" customFormat="1" ht="39" customHeight="1" x14ac:dyDescent="0.25">
      <c r="B46" s="51">
        <f t="shared" si="0"/>
        <v>44963</v>
      </c>
      <c r="C46" s="27" t="s">
        <v>52</v>
      </c>
      <c r="D46" s="29">
        <v>744</v>
      </c>
      <c r="E46" s="45">
        <v>42780</v>
      </c>
      <c r="F46" s="45">
        <v>57.5</v>
      </c>
      <c r="G46" s="45">
        <v>57.5</v>
      </c>
      <c r="H46" s="45">
        <v>57.5</v>
      </c>
      <c r="I46" s="28"/>
      <c r="J46" s="28"/>
      <c r="K46" s="28"/>
      <c r="L46" s="28"/>
    </row>
    <row r="47" spans="2:12" s="35" customFormat="1" ht="14.25" customHeight="1" x14ac:dyDescent="0.25">
      <c r="B47" s="51">
        <f t="shared" si="0"/>
        <v>44964</v>
      </c>
      <c r="C47" s="27" t="s">
        <v>49</v>
      </c>
      <c r="D47" s="29" t="s">
        <v>50</v>
      </c>
      <c r="E47" s="45" t="s">
        <v>50</v>
      </c>
      <c r="F47" s="45" t="s">
        <v>50</v>
      </c>
      <c r="G47" s="45" t="s">
        <v>50</v>
      </c>
      <c r="H47" s="45" t="s">
        <v>50</v>
      </c>
      <c r="I47" s="28"/>
      <c r="J47" s="28"/>
      <c r="K47" s="28"/>
      <c r="L47" s="28"/>
    </row>
    <row r="48" spans="2:12" s="35" customFormat="1" ht="31.5" customHeight="1" x14ac:dyDescent="0.25">
      <c r="B48" s="51">
        <f t="shared" si="0"/>
        <v>44965</v>
      </c>
      <c r="C48" s="27" t="s">
        <v>52</v>
      </c>
      <c r="D48" s="29">
        <v>122</v>
      </c>
      <c r="E48" s="45">
        <v>6563.6</v>
      </c>
      <c r="F48" s="45">
        <v>53.8</v>
      </c>
      <c r="G48" s="45">
        <v>53.8</v>
      </c>
      <c r="H48" s="45">
        <v>53.8</v>
      </c>
      <c r="I48" s="28"/>
      <c r="J48" s="28"/>
      <c r="K48" s="28"/>
      <c r="L48" s="28"/>
    </row>
    <row r="49" spans="2:12" s="35" customFormat="1" ht="14.25" customHeight="1" x14ac:dyDescent="0.25">
      <c r="B49" s="51">
        <f t="shared" si="0"/>
        <v>44966</v>
      </c>
      <c r="C49" s="27" t="s">
        <v>49</v>
      </c>
      <c r="D49" s="29" t="s">
        <v>50</v>
      </c>
      <c r="E49" s="45" t="s">
        <v>50</v>
      </c>
      <c r="F49" s="45" t="s">
        <v>50</v>
      </c>
      <c r="G49" s="45" t="s">
        <v>50</v>
      </c>
      <c r="H49" s="45" t="s">
        <v>50</v>
      </c>
      <c r="I49" s="28"/>
      <c r="J49" s="28"/>
      <c r="K49" s="28"/>
      <c r="L49" s="28"/>
    </row>
    <row r="50" spans="2:12" s="35" customFormat="1" ht="32.15" customHeight="1" x14ac:dyDescent="0.25">
      <c r="B50" s="51">
        <f t="shared" si="0"/>
        <v>44967</v>
      </c>
      <c r="C50" s="27" t="s">
        <v>52</v>
      </c>
      <c r="D50" s="29">
        <v>970</v>
      </c>
      <c r="E50" s="45">
        <v>51836.800000000003</v>
      </c>
      <c r="F50" s="45">
        <v>53.440000000000005</v>
      </c>
      <c r="G50" s="45">
        <v>53.440000000000005</v>
      </c>
      <c r="H50" s="45">
        <v>53.440000000000005</v>
      </c>
      <c r="I50" s="28"/>
      <c r="J50" s="28"/>
      <c r="K50" s="28"/>
      <c r="L50" s="28"/>
    </row>
    <row r="51" spans="2:12" s="35" customFormat="1" ht="14.25" customHeight="1" x14ac:dyDescent="0.25">
      <c r="B51" s="51">
        <f t="shared" si="0"/>
        <v>44968</v>
      </c>
      <c r="C51" s="27" t="s">
        <v>49</v>
      </c>
      <c r="D51" s="29" t="s">
        <v>50</v>
      </c>
      <c r="E51" s="45" t="s">
        <v>50</v>
      </c>
      <c r="F51" s="45" t="s">
        <v>50</v>
      </c>
      <c r="G51" s="45" t="s">
        <v>50</v>
      </c>
      <c r="H51" s="45" t="s">
        <v>50</v>
      </c>
      <c r="I51" s="28"/>
      <c r="J51" s="28"/>
      <c r="K51" s="28"/>
      <c r="L51" s="28"/>
    </row>
    <row r="52" spans="2:12" s="35" customFormat="1" ht="14.25" customHeight="1" x14ac:dyDescent="0.25">
      <c r="B52" s="51">
        <f t="shared" si="0"/>
        <v>44969</v>
      </c>
      <c r="C52" s="27" t="s">
        <v>49</v>
      </c>
      <c r="D52" s="29" t="s">
        <v>50</v>
      </c>
      <c r="E52" s="45" t="s">
        <v>50</v>
      </c>
      <c r="F52" s="45" t="s">
        <v>50</v>
      </c>
      <c r="G52" s="45" t="s">
        <v>50</v>
      </c>
      <c r="H52" s="45" t="s">
        <v>50</v>
      </c>
      <c r="I52" s="28"/>
      <c r="J52" s="28"/>
      <c r="K52" s="28"/>
      <c r="L52" s="28"/>
    </row>
    <row r="53" spans="2:12" s="35" customFormat="1" ht="39.65" customHeight="1" x14ac:dyDescent="0.25">
      <c r="B53" s="51">
        <f t="shared" si="0"/>
        <v>44970</v>
      </c>
      <c r="C53" s="27" t="s">
        <v>52</v>
      </c>
      <c r="D53" s="29">
        <v>474</v>
      </c>
      <c r="E53" s="45">
        <v>24790.2</v>
      </c>
      <c r="F53" s="45">
        <v>52.3</v>
      </c>
      <c r="G53" s="45">
        <v>52.3</v>
      </c>
      <c r="H53" s="45">
        <v>52.3</v>
      </c>
      <c r="I53" s="28"/>
      <c r="J53" s="28"/>
      <c r="K53" s="28"/>
      <c r="L53" s="28"/>
    </row>
    <row r="54" spans="2:12" s="35" customFormat="1" ht="14.25" customHeight="1" x14ac:dyDescent="0.25">
      <c r="B54" s="51">
        <f t="shared" si="0"/>
        <v>44971</v>
      </c>
      <c r="C54" s="27" t="s">
        <v>49</v>
      </c>
      <c r="D54" s="29" t="s">
        <v>50</v>
      </c>
      <c r="E54" s="45" t="s">
        <v>50</v>
      </c>
      <c r="F54" s="45" t="s">
        <v>50</v>
      </c>
      <c r="G54" s="45" t="s">
        <v>50</v>
      </c>
      <c r="H54" s="45" t="s">
        <v>50</v>
      </c>
      <c r="I54" s="28"/>
      <c r="J54" s="28"/>
      <c r="K54" s="28"/>
      <c r="L54" s="28"/>
    </row>
    <row r="55" spans="2:12" s="35" customFormat="1" ht="14.25" customHeight="1" x14ac:dyDescent="0.25">
      <c r="B55" s="51">
        <f t="shared" si="0"/>
        <v>44972</v>
      </c>
      <c r="C55" s="27" t="s">
        <v>49</v>
      </c>
      <c r="D55" s="29" t="s">
        <v>50</v>
      </c>
      <c r="E55" s="45" t="s">
        <v>50</v>
      </c>
      <c r="F55" s="45" t="s">
        <v>50</v>
      </c>
      <c r="G55" s="45" t="s">
        <v>50</v>
      </c>
      <c r="H55" s="45" t="s">
        <v>50</v>
      </c>
      <c r="I55" s="28"/>
      <c r="J55" s="28"/>
      <c r="K55" s="28"/>
      <c r="L55" s="28"/>
    </row>
    <row r="56" spans="2:12" s="35" customFormat="1" ht="34" customHeight="1" x14ac:dyDescent="0.25">
      <c r="B56" s="51">
        <f t="shared" si="0"/>
        <v>44973</v>
      </c>
      <c r="C56" s="27" t="s">
        <v>52</v>
      </c>
      <c r="D56" s="29">
        <v>90</v>
      </c>
      <c r="E56" s="45">
        <v>4770</v>
      </c>
      <c r="F56" s="45">
        <v>53</v>
      </c>
      <c r="G56" s="45">
        <v>53</v>
      </c>
      <c r="H56" s="45">
        <v>53</v>
      </c>
      <c r="I56" s="28"/>
      <c r="J56" s="28"/>
      <c r="K56" s="28"/>
      <c r="L56" s="28"/>
    </row>
    <row r="57" spans="2:12" s="35" customFormat="1" ht="14.25" customHeight="1" x14ac:dyDescent="0.25">
      <c r="B57" s="51">
        <f t="shared" si="0"/>
        <v>44974</v>
      </c>
      <c r="C57" s="27" t="s">
        <v>49</v>
      </c>
      <c r="D57" s="29" t="s">
        <v>50</v>
      </c>
      <c r="E57" s="45" t="s">
        <v>50</v>
      </c>
      <c r="F57" s="45" t="s">
        <v>50</v>
      </c>
      <c r="G57" s="45" t="s">
        <v>50</v>
      </c>
      <c r="H57" s="45" t="s">
        <v>50</v>
      </c>
      <c r="I57" s="28"/>
      <c r="J57" s="28"/>
      <c r="K57" s="28"/>
      <c r="L57" s="28"/>
    </row>
    <row r="58" spans="2:12" s="35" customFormat="1" ht="37.5" customHeight="1" x14ac:dyDescent="0.25">
      <c r="B58" s="51">
        <f t="shared" si="0"/>
        <v>44975</v>
      </c>
      <c r="C58" s="27" t="s">
        <v>52</v>
      </c>
      <c r="D58" s="29">
        <v>305</v>
      </c>
      <c r="E58" s="45">
        <v>14792.5</v>
      </c>
      <c r="F58" s="45">
        <v>48.5</v>
      </c>
      <c r="G58" s="45">
        <v>48.5</v>
      </c>
      <c r="H58" s="45">
        <v>48.5</v>
      </c>
      <c r="I58" s="28"/>
      <c r="J58" s="28"/>
      <c r="K58" s="28"/>
      <c r="L58" s="28"/>
    </row>
    <row r="59" spans="2:12" s="35" customFormat="1" ht="14.25" customHeight="1" x14ac:dyDescent="0.25">
      <c r="B59" s="51">
        <f t="shared" si="0"/>
        <v>44976</v>
      </c>
      <c r="C59" s="27" t="s">
        <v>49</v>
      </c>
      <c r="D59" s="29" t="s">
        <v>50</v>
      </c>
      <c r="E59" s="45" t="s">
        <v>50</v>
      </c>
      <c r="F59" s="45" t="s">
        <v>50</v>
      </c>
      <c r="G59" s="45" t="s">
        <v>50</v>
      </c>
      <c r="H59" s="45" t="s">
        <v>50</v>
      </c>
      <c r="I59" s="28"/>
      <c r="J59" s="28"/>
      <c r="K59" s="28"/>
      <c r="L59" s="28"/>
    </row>
    <row r="60" spans="2:12" s="35" customFormat="1" ht="14.25" customHeight="1" x14ac:dyDescent="0.25">
      <c r="B60" s="51">
        <f t="shared" si="0"/>
        <v>44977</v>
      </c>
      <c r="C60" s="27" t="s">
        <v>49</v>
      </c>
      <c r="D60" s="29" t="s">
        <v>50</v>
      </c>
      <c r="E60" s="45" t="s">
        <v>50</v>
      </c>
      <c r="F60" s="45" t="s">
        <v>50</v>
      </c>
      <c r="G60" s="45" t="s">
        <v>50</v>
      </c>
      <c r="H60" s="45" t="s">
        <v>50</v>
      </c>
      <c r="I60" s="28"/>
      <c r="J60" s="28"/>
      <c r="K60" s="28"/>
      <c r="L60" s="28"/>
    </row>
    <row r="61" spans="2:12" s="35" customFormat="1" ht="33.65" customHeight="1" x14ac:dyDescent="0.25">
      <c r="B61" s="51">
        <f t="shared" si="0"/>
        <v>44978</v>
      </c>
      <c r="C61" s="27" t="s">
        <v>52</v>
      </c>
      <c r="D61" s="29">
        <v>115</v>
      </c>
      <c r="E61" s="45">
        <v>5745.1</v>
      </c>
      <c r="F61" s="45">
        <v>49.95739130434783</v>
      </c>
      <c r="G61" s="45">
        <v>49.75</v>
      </c>
      <c r="H61" s="45">
        <v>50.2</v>
      </c>
      <c r="I61" s="28"/>
      <c r="J61" s="28"/>
      <c r="K61" s="28"/>
      <c r="L61" s="28"/>
    </row>
    <row r="62" spans="2:12" s="35" customFormat="1" ht="14.25" customHeight="1" x14ac:dyDescent="0.25">
      <c r="B62" s="51">
        <f t="shared" si="0"/>
        <v>44979</v>
      </c>
      <c r="C62" s="27" t="s">
        <v>49</v>
      </c>
      <c r="D62" s="29" t="s">
        <v>50</v>
      </c>
      <c r="E62" s="45" t="s">
        <v>50</v>
      </c>
      <c r="F62" s="45" t="s">
        <v>50</v>
      </c>
      <c r="G62" s="45" t="s">
        <v>50</v>
      </c>
      <c r="H62" s="45" t="s">
        <v>50</v>
      </c>
      <c r="I62" s="28"/>
      <c r="J62" s="28"/>
      <c r="K62" s="28"/>
      <c r="L62" s="28"/>
    </row>
    <row r="63" spans="2:12" s="35" customFormat="1" ht="32.15" customHeight="1" x14ac:dyDescent="0.25">
      <c r="B63" s="51">
        <f t="shared" si="0"/>
        <v>44980</v>
      </c>
      <c r="C63" s="27" t="s">
        <v>52</v>
      </c>
      <c r="D63" s="48">
        <v>171</v>
      </c>
      <c r="E63" s="49">
        <v>8420.75</v>
      </c>
      <c r="F63" s="49">
        <v>49.244152046783626</v>
      </c>
      <c r="G63" s="49">
        <v>49.24</v>
      </c>
      <c r="H63" s="49">
        <v>49.25</v>
      </c>
      <c r="I63" s="28"/>
      <c r="J63" s="28"/>
      <c r="K63" s="28"/>
      <c r="L63" s="28"/>
    </row>
    <row r="64" spans="2:12" s="35" customFormat="1" ht="14.25" customHeight="1" x14ac:dyDescent="0.25">
      <c r="B64" s="51">
        <f t="shared" si="0"/>
        <v>44981</v>
      </c>
      <c r="C64" s="27" t="s">
        <v>49</v>
      </c>
      <c r="D64" s="29" t="s">
        <v>50</v>
      </c>
      <c r="E64" s="45" t="s">
        <v>50</v>
      </c>
      <c r="F64" s="45" t="s">
        <v>50</v>
      </c>
      <c r="G64" s="45" t="s">
        <v>50</v>
      </c>
      <c r="H64" s="45" t="s">
        <v>50</v>
      </c>
      <c r="I64" s="28"/>
      <c r="J64" s="28"/>
      <c r="K64" s="28"/>
      <c r="L64" s="28"/>
    </row>
    <row r="65" spans="2:12" s="35" customFormat="1" ht="36.65" customHeight="1" x14ac:dyDescent="0.25">
      <c r="B65" s="51">
        <f t="shared" si="0"/>
        <v>44982</v>
      </c>
      <c r="C65" s="27" t="s">
        <v>52</v>
      </c>
      <c r="D65" s="29">
        <v>292</v>
      </c>
      <c r="E65" s="45">
        <v>14935.8</v>
      </c>
      <c r="F65" s="45">
        <v>51.15</v>
      </c>
      <c r="G65" s="45">
        <v>51.15</v>
      </c>
      <c r="H65" s="45">
        <v>51.15</v>
      </c>
      <c r="I65" s="28"/>
      <c r="J65" s="28"/>
      <c r="K65" s="28"/>
      <c r="L65" s="28"/>
    </row>
    <row r="66" spans="2:12" s="35" customFormat="1" ht="14.25" customHeight="1" x14ac:dyDescent="0.25">
      <c r="B66" s="51">
        <f t="shared" si="0"/>
        <v>44983</v>
      </c>
      <c r="C66" s="27" t="s">
        <v>49</v>
      </c>
      <c r="D66" s="29" t="s">
        <v>50</v>
      </c>
      <c r="E66" s="45" t="s">
        <v>50</v>
      </c>
      <c r="F66" s="45" t="s">
        <v>50</v>
      </c>
      <c r="G66" s="45" t="s">
        <v>50</v>
      </c>
      <c r="H66" s="45" t="s">
        <v>50</v>
      </c>
      <c r="I66" s="28"/>
      <c r="J66" s="28"/>
      <c r="K66" s="28"/>
      <c r="L66" s="28"/>
    </row>
    <row r="67" spans="2:12" s="35" customFormat="1" ht="14.25" customHeight="1" x14ac:dyDescent="0.25">
      <c r="B67" s="51">
        <f t="shared" si="0"/>
        <v>44984</v>
      </c>
      <c r="C67" s="27" t="s">
        <v>49</v>
      </c>
      <c r="D67" s="29" t="s">
        <v>50</v>
      </c>
      <c r="E67" s="45" t="s">
        <v>50</v>
      </c>
      <c r="F67" s="45" t="s">
        <v>50</v>
      </c>
      <c r="G67" s="45" t="s">
        <v>50</v>
      </c>
      <c r="H67" s="45" t="s">
        <v>50</v>
      </c>
      <c r="I67" s="28"/>
      <c r="J67" s="28"/>
      <c r="K67" s="28"/>
      <c r="L67" s="28"/>
    </row>
    <row r="68" spans="2:12" s="35" customFormat="1" ht="37.5" customHeight="1" x14ac:dyDescent="0.25">
      <c r="B68" s="51">
        <f t="shared" si="0"/>
        <v>44985</v>
      </c>
      <c r="C68" s="27" t="s">
        <v>52</v>
      </c>
      <c r="D68" s="29">
        <v>364</v>
      </c>
      <c r="E68" s="45">
        <v>17872.400000000001</v>
      </c>
      <c r="F68" s="45">
        <v>49.1</v>
      </c>
      <c r="G68" s="45">
        <v>49.1</v>
      </c>
      <c r="H68" s="45">
        <v>49.1</v>
      </c>
      <c r="I68" s="28"/>
      <c r="J68" s="28"/>
      <c r="K68" s="28"/>
      <c r="L68" s="28"/>
    </row>
    <row r="69" spans="2:12" s="35" customFormat="1" ht="14.25" customHeight="1" x14ac:dyDescent="0.25">
      <c r="B69" s="51">
        <f t="shared" si="0"/>
        <v>44986</v>
      </c>
      <c r="C69" s="27" t="s">
        <v>49</v>
      </c>
      <c r="D69" s="29" t="s">
        <v>50</v>
      </c>
      <c r="E69" s="45" t="s">
        <v>50</v>
      </c>
      <c r="F69" s="45" t="s">
        <v>50</v>
      </c>
      <c r="G69" s="45" t="s">
        <v>50</v>
      </c>
      <c r="H69" s="45" t="s">
        <v>50</v>
      </c>
      <c r="I69" s="28"/>
      <c r="J69" s="28"/>
      <c r="K69" s="28"/>
      <c r="L69" s="28"/>
    </row>
    <row r="70" spans="2:12" s="35" customFormat="1" ht="35.5" customHeight="1" x14ac:dyDescent="0.25">
      <c r="B70" s="51">
        <f t="shared" si="0"/>
        <v>44987</v>
      </c>
      <c r="C70" s="27" t="s">
        <v>52</v>
      </c>
      <c r="D70" s="29">
        <v>81</v>
      </c>
      <c r="E70" s="45">
        <v>3847.5</v>
      </c>
      <c r="F70" s="45">
        <v>47.5</v>
      </c>
      <c r="G70" s="45">
        <v>47.5</v>
      </c>
      <c r="H70" s="45">
        <v>47.5</v>
      </c>
      <c r="I70" s="28"/>
      <c r="J70" s="28"/>
      <c r="K70" s="28"/>
      <c r="L70" s="28"/>
    </row>
    <row r="71" spans="2:12" s="35" customFormat="1" ht="14.15" customHeight="1" x14ac:dyDescent="0.25">
      <c r="B71" s="51">
        <f t="shared" si="0"/>
        <v>44988</v>
      </c>
      <c r="C71" s="27" t="s">
        <v>49</v>
      </c>
      <c r="D71" s="29" t="s">
        <v>50</v>
      </c>
      <c r="E71" s="45" t="s">
        <v>50</v>
      </c>
      <c r="F71" s="45" t="s">
        <v>50</v>
      </c>
      <c r="G71" s="45" t="s">
        <v>50</v>
      </c>
      <c r="H71" s="45" t="s">
        <v>50</v>
      </c>
      <c r="I71" s="28"/>
      <c r="J71" s="28"/>
      <c r="K71" s="28"/>
      <c r="L71" s="28"/>
    </row>
    <row r="72" spans="2:12" s="35" customFormat="1" ht="39.65" customHeight="1" x14ac:dyDescent="0.25">
      <c r="B72" s="51">
        <f t="shared" si="0"/>
        <v>44989</v>
      </c>
      <c r="C72" s="27" t="s">
        <v>52</v>
      </c>
      <c r="D72" s="29">
        <v>136</v>
      </c>
      <c r="E72" s="45">
        <v>6330.8</v>
      </c>
      <c r="F72" s="45">
        <v>46.55</v>
      </c>
      <c r="G72" s="45">
        <v>46.55</v>
      </c>
      <c r="H72" s="45">
        <v>46.55</v>
      </c>
      <c r="I72" s="28"/>
      <c r="J72" s="28"/>
      <c r="K72" s="28"/>
      <c r="L72" s="28"/>
    </row>
    <row r="73" spans="2:12" s="35" customFormat="1" ht="14.25" customHeight="1" x14ac:dyDescent="0.25">
      <c r="B73" s="51">
        <f t="shared" si="0"/>
        <v>44990</v>
      </c>
      <c r="C73" s="27" t="s">
        <v>49</v>
      </c>
      <c r="D73" s="29" t="s">
        <v>50</v>
      </c>
      <c r="E73" s="45" t="s">
        <v>50</v>
      </c>
      <c r="F73" s="45" t="s">
        <v>50</v>
      </c>
      <c r="G73" s="45" t="s">
        <v>50</v>
      </c>
      <c r="H73" s="45" t="s">
        <v>50</v>
      </c>
      <c r="I73" s="28"/>
      <c r="J73" s="28"/>
      <c r="K73" s="28"/>
      <c r="L73" s="28"/>
    </row>
    <row r="74" spans="2:12" s="35" customFormat="1" ht="14.25" customHeight="1" x14ac:dyDescent="0.25">
      <c r="B74" s="51">
        <f t="shared" si="0"/>
        <v>44991</v>
      </c>
      <c r="C74" s="27" t="s">
        <v>49</v>
      </c>
      <c r="D74" s="29" t="s">
        <v>50</v>
      </c>
      <c r="E74" s="45" t="s">
        <v>50</v>
      </c>
      <c r="F74" s="45" t="s">
        <v>50</v>
      </c>
      <c r="G74" s="45" t="s">
        <v>50</v>
      </c>
      <c r="H74" s="45" t="s">
        <v>50</v>
      </c>
      <c r="I74" s="28"/>
      <c r="J74" s="28"/>
      <c r="K74" s="28"/>
      <c r="L74" s="28"/>
    </row>
    <row r="75" spans="2:12" s="35" customFormat="1" ht="39" customHeight="1" x14ac:dyDescent="0.25">
      <c r="B75" s="51">
        <f t="shared" si="0"/>
        <v>44992</v>
      </c>
      <c r="C75" s="27" t="s">
        <v>52</v>
      </c>
      <c r="D75" s="29">
        <v>291</v>
      </c>
      <c r="E75" s="45">
        <v>12907.9</v>
      </c>
      <c r="F75" s="45">
        <v>44.357044673539519</v>
      </c>
      <c r="G75" s="45">
        <v>44.35</v>
      </c>
      <c r="H75" s="45">
        <v>44.4</v>
      </c>
      <c r="I75" s="28"/>
      <c r="J75" s="28"/>
      <c r="K75" s="28"/>
      <c r="L75" s="28"/>
    </row>
    <row r="76" spans="2:12" s="35" customFormat="1" ht="14.25" customHeight="1" x14ac:dyDescent="0.25">
      <c r="B76" s="51">
        <f t="shared" ref="B76:B139" si="1">B75+1</f>
        <v>44993</v>
      </c>
      <c r="C76" s="27" t="s">
        <v>49</v>
      </c>
      <c r="D76" s="29" t="s">
        <v>50</v>
      </c>
      <c r="E76" s="45" t="s">
        <v>50</v>
      </c>
      <c r="F76" s="45" t="s">
        <v>50</v>
      </c>
      <c r="G76" s="45" t="s">
        <v>50</v>
      </c>
      <c r="H76" s="45" t="s">
        <v>50</v>
      </c>
      <c r="I76" s="28"/>
      <c r="J76" s="28"/>
      <c r="K76" s="28"/>
      <c r="L76" s="28"/>
    </row>
    <row r="77" spans="2:12" s="35" customFormat="1" ht="36" customHeight="1" x14ac:dyDescent="0.25">
      <c r="B77" s="51">
        <f t="shared" si="1"/>
        <v>44994</v>
      </c>
      <c r="C77" s="27" t="s">
        <v>52</v>
      </c>
      <c r="D77" s="29">
        <v>339</v>
      </c>
      <c r="E77" s="45">
        <v>15587.22</v>
      </c>
      <c r="F77" s="45">
        <v>45.98</v>
      </c>
      <c r="G77" s="45">
        <v>45.98</v>
      </c>
      <c r="H77" s="45">
        <v>45.98</v>
      </c>
      <c r="I77" s="28"/>
      <c r="J77" s="28"/>
      <c r="K77" s="28"/>
      <c r="L77" s="28"/>
    </row>
    <row r="78" spans="2:12" s="35" customFormat="1" ht="14.25" customHeight="1" x14ac:dyDescent="0.25">
      <c r="B78" s="51">
        <f t="shared" si="1"/>
        <v>44995</v>
      </c>
      <c r="C78" s="27" t="s">
        <v>49</v>
      </c>
      <c r="D78" s="29" t="s">
        <v>50</v>
      </c>
      <c r="E78" s="45" t="s">
        <v>50</v>
      </c>
      <c r="F78" s="45" t="s">
        <v>50</v>
      </c>
      <c r="G78" s="45" t="s">
        <v>50</v>
      </c>
      <c r="H78" s="45" t="s">
        <v>50</v>
      </c>
      <c r="I78" s="28"/>
      <c r="J78" s="28"/>
      <c r="K78" s="28"/>
      <c r="L78" s="28"/>
    </row>
    <row r="79" spans="2:12" s="35" customFormat="1" ht="36" customHeight="1" x14ac:dyDescent="0.25">
      <c r="B79" s="51">
        <f t="shared" si="1"/>
        <v>44996</v>
      </c>
      <c r="C79" s="27" t="s">
        <v>52</v>
      </c>
      <c r="D79" s="29">
        <v>456</v>
      </c>
      <c r="E79" s="45">
        <v>20976</v>
      </c>
      <c r="F79" s="45">
        <v>46</v>
      </c>
      <c r="G79" s="45">
        <v>46</v>
      </c>
      <c r="H79" s="45">
        <v>46</v>
      </c>
      <c r="I79" s="28"/>
      <c r="J79" s="28"/>
      <c r="K79" s="28"/>
      <c r="L79" s="28"/>
    </row>
    <row r="80" spans="2:12" s="35" customFormat="1" ht="14.25" customHeight="1" x14ac:dyDescent="0.25">
      <c r="B80" s="51">
        <f t="shared" si="1"/>
        <v>44997</v>
      </c>
      <c r="C80" s="27" t="s">
        <v>49</v>
      </c>
      <c r="D80" s="29" t="s">
        <v>50</v>
      </c>
      <c r="E80" s="45" t="s">
        <v>50</v>
      </c>
      <c r="F80" s="45" t="s">
        <v>50</v>
      </c>
      <c r="G80" s="45" t="s">
        <v>50</v>
      </c>
      <c r="H80" s="45" t="s">
        <v>50</v>
      </c>
      <c r="I80" s="28"/>
      <c r="J80" s="28"/>
      <c r="K80" s="28"/>
      <c r="L80" s="28"/>
    </row>
    <row r="81" spans="2:12" s="35" customFormat="1" ht="14.25" customHeight="1" x14ac:dyDescent="0.25">
      <c r="B81" s="51">
        <f t="shared" si="1"/>
        <v>44998</v>
      </c>
      <c r="C81" s="27" t="s">
        <v>49</v>
      </c>
      <c r="D81" s="29" t="s">
        <v>50</v>
      </c>
      <c r="E81" s="45" t="s">
        <v>50</v>
      </c>
      <c r="F81" s="45" t="s">
        <v>50</v>
      </c>
      <c r="G81" s="45" t="s">
        <v>50</v>
      </c>
      <c r="H81" s="45" t="s">
        <v>50</v>
      </c>
      <c r="I81" s="28"/>
      <c r="J81" s="28"/>
      <c r="K81" s="28"/>
      <c r="L81" s="28"/>
    </row>
    <row r="82" spans="2:12" s="35" customFormat="1" ht="37" customHeight="1" x14ac:dyDescent="0.25">
      <c r="B82" s="51">
        <f t="shared" si="1"/>
        <v>44999</v>
      </c>
      <c r="C82" s="27" t="s">
        <v>52</v>
      </c>
      <c r="D82" s="29">
        <v>568</v>
      </c>
      <c r="E82" s="45">
        <v>27718.400000000001</v>
      </c>
      <c r="F82" s="45">
        <v>48.8</v>
      </c>
      <c r="G82" s="45">
        <v>48.8</v>
      </c>
      <c r="H82" s="45">
        <v>48.8</v>
      </c>
      <c r="I82" s="28"/>
      <c r="J82" s="28"/>
      <c r="K82" s="28"/>
      <c r="L82" s="28"/>
    </row>
    <row r="83" spans="2:12" s="35" customFormat="1" ht="14.25" customHeight="1" x14ac:dyDescent="0.25">
      <c r="B83" s="51">
        <f t="shared" si="1"/>
        <v>45000</v>
      </c>
      <c r="C83" s="27" t="s">
        <v>49</v>
      </c>
      <c r="D83" s="29" t="s">
        <v>50</v>
      </c>
      <c r="E83" s="45" t="s">
        <v>50</v>
      </c>
      <c r="F83" s="45" t="s">
        <v>50</v>
      </c>
      <c r="G83" s="45" t="s">
        <v>50</v>
      </c>
      <c r="H83" s="45" t="s">
        <v>50</v>
      </c>
      <c r="I83" s="28"/>
      <c r="J83" s="28"/>
      <c r="K83" s="28"/>
      <c r="L83" s="28"/>
    </row>
    <row r="84" spans="2:12" s="35" customFormat="1" ht="36" customHeight="1" x14ac:dyDescent="0.25">
      <c r="B84" s="51">
        <f t="shared" si="1"/>
        <v>45001</v>
      </c>
      <c r="C84" s="27" t="s">
        <v>52</v>
      </c>
      <c r="D84" s="29">
        <v>27</v>
      </c>
      <c r="E84" s="45">
        <v>1224.45</v>
      </c>
      <c r="F84" s="45">
        <v>45.35</v>
      </c>
      <c r="G84" s="45">
        <v>45.35</v>
      </c>
      <c r="H84" s="45">
        <v>45.35</v>
      </c>
      <c r="I84" s="28"/>
      <c r="J84" s="28"/>
      <c r="K84" s="28"/>
      <c r="L84" s="28"/>
    </row>
    <row r="85" spans="2:12" s="35" customFormat="1" ht="14.25" customHeight="1" x14ac:dyDescent="0.25">
      <c r="B85" s="51">
        <f t="shared" si="1"/>
        <v>45002</v>
      </c>
      <c r="C85" s="27" t="s">
        <v>49</v>
      </c>
      <c r="D85" s="29" t="s">
        <v>50</v>
      </c>
      <c r="E85" s="45" t="s">
        <v>50</v>
      </c>
      <c r="F85" s="45" t="s">
        <v>50</v>
      </c>
      <c r="G85" s="45" t="s">
        <v>50</v>
      </c>
      <c r="H85" s="45" t="s">
        <v>50</v>
      </c>
      <c r="I85" s="28"/>
      <c r="J85" s="28"/>
      <c r="K85" s="28"/>
      <c r="L85" s="28"/>
    </row>
    <row r="86" spans="2:12" s="35" customFormat="1" ht="36.65" customHeight="1" x14ac:dyDescent="0.25">
      <c r="B86" s="51">
        <f t="shared" si="1"/>
        <v>45003</v>
      </c>
      <c r="C86" s="27" t="s">
        <v>52</v>
      </c>
      <c r="D86" s="29">
        <v>2</v>
      </c>
      <c r="E86" s="45">
        <v>84.8</v>
      </c>
      <c r="F86" s="45">
        <v>42.4</v>
      </c>
      <c r="G86" s="45">
        <v>42.4</v>
      </c>
      <c r="H86" s="45">
        <v>42.4</v>
      </c>
      <c r="I86" s="28"/>
      <c r="J86" s="28"/>
      <c r="K86" s="28"/>
      <c r="L86" s="28"/>
    </row>
    <row r="87" spans="2:12" s="35" customFormat="1" ht="14.25" customHeight="1" x14ac:dyDescent="0.25">
      <c r="B87" s="51">
        <f t="shared" si="1"/>
        <v>45004</v>
      </c>
      <c r="C87" s="27" t="s">
        <v>49</v>
      </c>
      <c r="D87" s="29" t="s">
        <v>50</v>
      </c>
      <c r="E87" s="45" t="s">
        <v>50</v>
      </c>
      <c r="F87" s="45" t="s">
        <v>50</v>
      </c>
      <c r="G87" s="45" t="s">
        <v>50</v>
      </c>
      <c r="H87" s="45" t="s">
        <v>50</v>
      </c>
      <c r="I87" s="28"/>
      <c r="J87" s="28"/>
      <c r="K87" s="28"/>
      <c r="L87" s="28"/>
    </row>
    <row r="88" spans="2:12" s="35" customFormat="1" ht="14.25" customHeight="1" x14ac:dyDescent="0.25">
      <c r="B88" s="51">
        <f t="shared" si="1"/>
        <v>45005</v>
      </c>
      <c r="C88" s="27" t="s">
        <v>49</v>
      </c>
      <c r="D88" s="29" t="s">
        <v>50</v>
      </c>
      <c r="E88" s="45" t="s">
        <v>50</v>
      </c>
      <c r="F88" s="45" t="s">
        <v>50</v>
      </c>
      <c r="G88" s="45" t="s">
        <v>50</v>
      </c>
      <c r="H88" s="45" t="s">
        <v>50</v>
      </c>
      <c r="I88" s="28"/>
      <c r="J88" s="28"/>
      <c r="K88" s="28"/>
      <c r="L88" s="28"/>
    </row>
    <row r="89" spans="2:12" s="35" customFormat="1" ht="35.5" customHeight="1" x14ac:dyDescent="0.25">
      <c r="B89" s="51">
        <f t="shared" si="1"/>
        <v>45006</v>
      </c>
      <c r="C89" s="27" t="s">
        <v>52</v>
      </c>
      <c r="D89" s="29">
        <v>560</v>
      </c>
      <c r="E89" s="45">
        <v>22960</v>
      </c>
      <c r="F89" s="45">
        <v>41</v>
      </c>
      <c r="G89" s="45">
        <v>41</v>
      </c>
      <c r="H89" s="45">
        <v>41</v>
      </c>
      <c r="I89" s="28"/>
      <c r="J89" s="28"/>
      <c r="K89" s="28"/>
      <c r="L89" s="28"/>
    </row>
    <row r="90" spans="2:12" s="35" customFormat="1" ht="14.25" customHeight="1" x14ac:dyDescent="0.25">
      <c r="B90" s="51">
        <f t="shared" si="1"/>
        <v>45007</v>
      </c>
      <c r="C90" s="27" t="s">
        <v>49</v>
      </c>
      <c r="D90" s="29" t="s">
        <v>50</v>
      </c>
      <c r="E90" s="45" t="s">
        <v>50</v>
      </c>
      <c r="F90" s="45" t="s">
        <v>50</v>
      </c>
      <c r="G90" s="45" t="s">
        <v>50</v>
      </c>
      <c r="H90" s="45" t="s">
        <v>50</v>
      </c>
      <c r="I90" s="28"/>
      <c r="J90" s="28"/>
      <c r="K90" s="28"/>
      <c r="L90" s="28"/>
    </row>
    <row r="91" spans="2:12" s="35" customFormat="1" ht="40" customHeight="1" x14ac:dyDescent="0.25">
      <c r="B91" s="51">
        <f t="shared" si="1"/>
        <v>45008</v>
      </c>
      <c r="C91" s="27" t="s">
        <v>52</v>
      </c>
      <c r="D91" s="29">
        <v>144</v>
      </c>
      <c r="E91" s="45">
        <v>5882.4</v>
      </c>
      <c r="F91" s="45">
        <v>40.85</v>
      </c>
      <c r="G91" s="45">
        <v>40.85</v>
      </c>
      <c r="H91" s="45">
        <v>40.85</v>
      </c>
      <c r="I91" s="28"/>
      <c r="J91" s="28"/>
      <c r="K91" s="28"/>
      <c r="L91" s="28"/>
    </row>
    <row r="92" spans="2:12" s="35" customFormat="1" ht="14.25" customHeight="1" x14ac:dyDescent="0.25">
      <c r="B92" s="51">
        <f t="shared" si="1"/>
        <v>45009</v>
      </c>
      <c r="C92" s="27" t="s">
        <v>49</v>
      </c>
      <c r="D92" s="29" t="s">
        <v>50</v>
      </c>
      <c r="E92" s="45" t="s">
        <v>50</v>
      </c>
      <c r="F92" s="45" t="s">
        <v>50</v>
      </c>
      <c r="G92" s="45" t="s">
        <v>50</v>
      </c>
      <c r="H92" s="45" t="s">
        <v>50</v>
      </c>
      <c r="I92" s="28"/>
      <c r="J92" s="28"/>
      <c r="K92" s="28"/>
      <c r="L92" s="28"/>
    </row>
    <row r="93" spans="2:12" s="35" customFormat="1" ht="39.65" customHeight="1" x14ac:dyDescent="0.25">
      <c r="B93" s="51">
        <f t="shared" si="1"/>
        <v>45010</v>
      </c>
      <c r="C93" s="27" t="s">
        <v>52</v>
      </c>
      <c r="D93" s="29">
        <v>59</v>
      </c>
      <c r="E93" s="45">
        <v>2486.85</v>
      </c>
      <c r="F93" s="45">
        <v>42.15</v>
      </c>
      <c r="G93" s="45">
        <v>42.15</v>
      </c>
      <c r="H93" s="45">
        <v>42.15</v>
      </c>
      <c r="I93" s="28"/>
      <c r="J93" s="28"/>
      <c r="K93" s="28"/>
      <c r="L93" s="28"/>
    </row>
    <row r="94" spans="2:12" s="35" customFormat="1" ht="14.25" customHeight="1" x14ac:dyDescent="0.25">
      <c r="B94" s="51">
        <f t="shared" si="1"/>
        <v>45011</v>
      </c>
      <c r="C94" s="27" t="s">
        <v>49</v>
      </c>
      <c r="D94" s="29" t="s">
        <v>50</v>
      </c>
      <c r="E94" s="45" t="s">
        <v>50</v>
      </c>
      <c r="F94" s="45" t="s">
        <v>50</v>
      </c>
      <c r="G94" s="45" t="s">
        <v>50</v>
      </c>
      <c r="H94" s="45" t="s">
        <v>50</v>
      </c>
      <c r="I94" s="28"/>
      <c r="J94" s="28"/>
      <c r="K94" s="28"/>
      <c r="L94" s="28"/>
    </row>
    <row r="95" spans="2:12" s="35" customFormat="1" ht="14.25" customHeight="1" x14ac:dyDescent="0.25">
      <c r="B95" s="51">
        <f t="shared" si="1"/>
        <v>45012</v>
      </c>
      <c r="C95" s="27" t="s">
        <v>49</v>
      </c>
      <c r="D95" s="29" t="s">
        <v>50</v>
      </c>
      <c r="E95" s="45" t="s">
        <v>50</v>
      </c>
      <c r="F95" s="45" t="s">
        <v>50</v>
      </c>
      <c r="G95" s="45" t="s">
        <v>50</v>
      </c>
      <c r="H95" s="45" t="s">
        <v>50</v>
      </c>
      <c r="I95" s="28"/>
      <c r="J95" s="28"/>
      <c r="K95" s="28"/>
      <c r="L95" s="28"/>
    </row>
    <row r="96" spans="2:12" s="35" customFormat="1" ht="36.65" customHeight="1" x14ac:dyDescent="0.25">
      <c r="B96" s="51">
        <f t="shared" si="1"/>
        <v>45013</v>
      </c>
      <c r="C96" s="27" t="s">
        <v>52</v>
      </c>
      <c r="D96" s="29">
        <v>479</v>
      </c>
      <c r="E96" s="45">
        <v>19639</v>
      </c>
      <c r="F96" s="45">
        <v>41</v>
      </c>
      <c r="G96" s="45">
        <v>41</v>
      </c>
      <c r="H96" s="45">
        <v>41</v>
      </c>
      <c r="I96" s="28"/>
      <c r="J96" s="28"/>
      <c r="K96" s="28"/>
      <c r="L96" s="28"/>
    </row>
    <row r="97" spans="2:12" s="35" customFormat="1" ht="14.25" customHeight="1" x14ac:dyDescent="0.25">
      <c r="B97" s="51">
        <f t="shared" si="1"/>
        <v>45014</v>
      </c>
      <c r="C97" s="27" t="s">
        <v>49</v>
      </c>
      <c r="D97" s="29" t="s">
        <v>50</v>
      </c>
      <c r="E97" s="45" t="s">
        <v>50</v>
      </c>
      <c r="F97" s="45" t="s">
        <v>50</v>
      </c>
      <c r="G97" s="45" t="s">
        <v>50</v>
      </c>
      <c r="H97" s="45" t="s">
        <v>50</v>
      </c>
      <c r="I97" s="28"/>
      <c r="J97" s="28"/>
      <c r="K97" s="28"/>
      <c r="L97" s="28"/>
    </row>
    <row r="98" spans="2:12" s="35" customFormat="1" ht="39" customHeight="1" x14ac:dyDescent="0.25">
      <c r="B98" s="51">
        <f t="shared" si="1"/>
        <v>45015</v>
      </c>
      <c r="C98" s="27" t="s">
        <v>52</v>
      </c>
      <c r="D98" s="48">
        <v>58</v>
      </c>
      <c r="E98" s="49">
        <v>2401.1999999999998</v>
      </c>
      <c r="F98" s="49">
        <v>41.4</v>
      </c>
      <c r="G98" s="49">
        <v>41.4</v>
      </c>
      <c r="H98" s="49">
        <v>41.4</v>
      </c>
      <c r="I98" s="28"/>
      <c r="J98" s="28"/>
      <c r="K98" s="28"/>
      <c r="L98" s="28"/>
    </row>
    <row r="99" spans="2:12" s="35" customFormat="1" ht="14.25" customHeight="1" x14ac:dyDescent="0.25">
      <c r="B99" s="51">
        <f t="shared" si="1"/>
        <v>45016</v>
      </c>
      <c r="C99" s="27" t="s">
        <v>49</v>
      </c>
      <c r="D99" s="29" t="s">
        <v>50</v>
      </c>
      <c r="E99" s="45" t="s">
        <v>50</v>
      </c>
      <c r="F99" s="45" t="s">
        <v>50</v>
      </c>
      <c r="G99" s="45" t="s">
        <v>50</v>
      </c>
      <c r="H99" s="45" t="s">
        <v>50</v>
      </c>
      <c r="I99" s="28"/>
      <c r="J99" s="28"/>
      <c r="K99" s="28"/>
      <c r="L99" s="28"/>
    </row>
    <row r="100" spans="2:12" s="35" customFormat="1" ht="35.5" customHeight="1" x14ac:dyDescent="0.25">
      <c r="B100" s="51">
        <f t="shared" si="1"/>
        <v>45017</v>
      </c>
      <c r="C100" s="27" t="s">
        <v>52</v>
      </c>
      <c r="D100" s="48">
        <v>151</v>
      </c>
      <c r="E100" s="49">
        <v>5587</v>
      </c>
      <c r="F100" s="49">
        <v>37</v>
      </c>
      <c r="G100" s="49">
        <v>37</v>
      </c>
      <c r="H100" s="49">
        <v>37</v>
      </c>
      <c r="I100" s="28"/>
      <c r="J100" s="28"/>
      <c r="K100" s="28"/>
      <c r="L100" s="28"/>
    </row>
    <row r="101" spans="2:12" s="35" customFormat="1" ht="14.25" customHeight="1" x14ac:dyDescent="0.25">
      <c r="B101" s="51">
        <f t="shared" si="1"/>
        <v>45018</v>
      </c>
      <c r="C101" s="27" t="s">
        <v>49</v>
      </c>
      <c r="D101" s="29" t="s">
        <v>50</v>
      </c>
      <c r="E101" s="45" t="s">
        <v>50</v>
      </c>
      <c r="F101" s="45" t="s">
        <v>50</v>
      </c>
      <c r="G101" s="45" t="s">
        <v>50</v>
      </c>
      <c r="H101" s="45" t="s">
        <v>50</v>
      </c>
      <c r="I101" s="28"/>
      <c r="J101" s="28"/>
      <c r="K101" s="28"/>
      <c r="L101" s="28"/>
    </row>
    <row r="102" spans="2:12" s="35" customFormat="1" ht="14.25" customHeight="1" x14ac:dyDescent="0.25">
      <c r="B102" s="51">
        <f t="shared" si="1"/>
        <v>45019</v>
      </c>
      <c r="C102" s="27" t="s">
        <v>49</v>
      </c>
      <c r="D102" s="29" t="s">
        <v>50</v>
      </c>
      <c r="E102" s="45" t="s">
        <v>50</v>
      </c>
      <c r="F102" s="45" t="s">
        <v>50</v>
      </c>
      <c r="G102" s="45" t="s">
        <v>50</v>
      </c>
      <c r="H102" s="45" t="s">
        <v>50</v>
      </c>
      <c r="I102" s="28"/>
      <c r="J102" s="28"/>
      <c r="K102" s="28"/>
      <c r="L102" s="28"/>
    </row>
    <row r="103" spans="2:12" s="35" customFormat="1" ht="35.5" customHeight="1" x14ac:dyDescent="0.25">
      <c r="B103" s="51">
        <f t="shared" si="1"/>
        <v>45020</v>
      </c>
      <c r="C103" s="27" t="s">
        <v>52</v>
      </c>
      <c r="D103" s="48">
        <v>10</v>
      </c>
      <c r="E103" s="49">
        <v>446.9</v>
      </c>
      <c r="F103" s="49">
        <v>44</v>
      </c>
      <c r="G103" s="49">
        <v>44</v>
      </c>
      <c r="H103" s="49">
        <v>44</v>
      </c>
      <c r="I103" s="28"/>
      <c r="J103" s="28"/>
      <c r="K103" s="28"/>
      <c r="L103" s="28"/>
    </row>
    <row r="104" spans="2:12" s="35" customFormat="1" ht="14.25" customHeight="1" x14ac:dyDescent="0.25">
      <c r="B104" s="51">
        <f t="shared" si="1"/>
        <v>45021</v>
      </c>
      <c r="C104" s="27" t="s">
        <v>49</v>
      </c>
      <c r="D104" s="29" t="s">
        <v>50</v>
      </c>
      <c r="E104" s="45" t="s">
        <v>50</v>
      </c>
      <c r="F104" s="45" t="s">
        <v>50</v>
      </c>
      <c r="G104" s="45" t="s">
        <v>50</v>
      </c>
      <c r="H104" s="45" t="s">
        <v>50</v>
      </c>
      <c r="I104" s="28"/>
      <c r="J104" s="28"/>
      <c r="K104" s="28"/>
      <c r="L104" s="28"/>
    </row>
    <row r="105" spans="2:12" s="35" customFormat="1" ht="36" customHeight="1" x14ac:dyDescent="0.25">
      <c r="B105" s="51">
        <f t="shared" si="1"/>
        <v>45022</v>
      </c>
      <c r="C105" s="27" t="s">
        <v>52</v>
      </c>
      <c r="D105" s="29">
        <v>21</v>
      </c>
      <c r="E105" s="45">
        <v>903</v>
      </c>
      <c r="F105" s="45">
        <v>43</v>
      </c>
      <c r="G105" s="45">
        <v>43</v>
      </c>
      <c r="H105" s="45">
        <v>43</v>
      </c>
      <c r="I105" s="28"/>
      <c r="J105" s="28"/>
      <c r="K105" s="28"/>
      <c r="L105" s="28"/>
    </row>
    <row r="106" spans="2:12" s="35" customFormat="1" ht="14.25" customHeight="1" x14ac:dyDescent="0.25">
      <c r="B106" s="51">
        <f t="shared" si="1"/>
        <v>45023</v>
      </c>
      <c r="C106" s="27" t="s">
        <v>49</v>
      </c>
      <c r="D106" s="29" t="s">
        <v>50</v>
      </c>
      <c r="E106" s="45" t="s">
        <v>50</v>
      </c>
      <c r="F106" s="45" t="s">
        <v>50</v>
      </c>
      <c r="G106" s="45" t="s">
        <v>50</v>
      </c>
      <c r="H106" s="45" t="s">
        <v>50</v>
      </c>
      <c r="I106" s="28"/>
      <c r="J106" s="28"/>
      <c r="K106" s="28"/>
      <c r="L106" s="28"/>
    </row>
    <row r="107" spans="2:12" s="35" customFormat="1" ht="39" customHeight="1" x14ac:dyDescent="0.25">
      <c r="B107" s="51">
        <f t="shared" si="1"/>
        <v>45024</v>
      </c>
      <c r="C107" s="27" t="s">
        <v>51</v>
      </c>
      <c r="D107" s="29">
        <v>-161</v>
      </c>
      <c r="E107" s="45">
        <v>-6118</v>
      </c>
      <c r="F107" s="45">
        <v>38</v>
      </c>
      <c r="G107" s="45">
        <v>38</v>
      </c>
      <c r="H107" s="45">
        <v>38</v>
      </c>
      <c r="I107" s="28"/>
      <c r="J107" s="28"/>
      <c r="K107" s="28"/>
      <c r="L107" s="28"/>
    </row>
    <row r="108" spans="2:12" s="35" customFormat="1" ht="14.25" customHeight="1" x14ac:dyDescent="0.25">
      <c r="B108" s="51">
        <f t="shared" si="1"/>
        <v>45025</v>
      </c>
      <c r="C108" s="27" t="s">
        <v>49</v>
      </c>
      <c r="D108" s="29" t="s">
        <v>50</v>
      </c>
      <c r="E108" s="45" t="s">
        <v>50</v>
      </c>
      <c r="F108" s="45" t="s">
        <v>50</v>
      </c>
      <c r="G108" s="45" t="s">
        <v>50</v>
      </c>
      <c r="H108" s="45" t="s">
        <v>50</v>
      </c>
      <c r="I108" s="28"/>
      <c r="J108" s="28"/>
      <c r="K108" s="28"/>
      <c r="L108" s="28"/>
    </row>
    <row r="109" spans="2:12" s="35" customFormat="1" ht="14.25" customHeight="1" x14ac:dyDescent="0.25">
      <c r="B109" s="51">
        <f t="shared" si="1"/>
        <v>45026</v>
      </c>
      <c r="C109" s="27" t="s">
        <v>49</v>
      </c>
      <c r="D109" s="29" t="s">
        <v>50</v>
      </c>
      <c r="E109" s="45" t="s">
        <v>50</v>
      </c>
      <c r="F109" s="45" t="s">
        <v>50</v>
      </c>
      <c r="G109" s="45" t="s">
        <v>50</v>
      </c>
      <c r="H109" s="45" t="s">
        <v>50</v>
      </c>
      <c r="I109" s="28"/>
      <c r="J109" s="28"/>
      <c r="K109" s="28"/>
      <c r="L109" s="28"/>
    </row>
    <row r="110" spans="2:12" s="35" customFormat="1" ht="36.65" customHeight="1" x14ac:dyDescent="0.25">
      <c r="B110" s="51">
        <f t="shared" si="1"/>
        <v>45027</v>
      </c>
      <c r="C110" s="27" t="s">
        <v>52</v>
      </c>
      <c r="D110" s="29">
        <v>26</v>
      </c>
      <c r="E110" s="45">
        <v>1040</v>
      </c>
      <c r="F110" s="45">
        <v>40</v>
      </c>
      <c r="G110" s="45">
        <v>40</v>
      </c>
      <c r="H110" s="45">
        <v>40</v>
      </c>
      <c r="I110" s="28"/>
      <c r="J110" s="28"/>
      <c r="K110" s="28"/>
      <c r="L110" s="28"/>
    </row>
    <row r="111" spans="2:12" s="35" customFormat="1" ht="14.25" customHeight="1" x14ac:dyDescent="0.25">
      <c r="B111" s="51">
        <f t="shared" si="1"/>
        <v>45028</v>
      </c>
      <c r="C111" s="27" t="s">
        <v>49</v>
      </c>
      <c r="D111" s="29" t="s">
        <v>50</v>
      </c>
      <c r="E111" s="45" t="s">
        <v>50</v>
      </c>
      <c r="F111" s="45" t="s">
        <v>50</v>
      </c>
      <c r="G111" s="45" t="s">
        <v>50</v>
      </c>
      <c r="H111" s="45" t="s">
        <v>50</v>
      </c>
      <c r="I111" s="28"/>
      <c r="J111" s="28"/>
      <c r="K111" s="28"/>
      <c r="L111" s="28"/>
    </row>
    <row r="112" spans="2:12" s="35" customFormat="1" ht="36.65" customHeight="1" x14ac:dyDescent="0.25">
      <c r="B112" s="51">
        <f t="shared" si="1"/>
        <v>45029</v>
      </c>
      <c r="C112" s="27" t="s">
        <v>52</v>
      </c>
      <c r="D112" s="29">
        <v>79</v>
      </c>
      <c r="E112" s="45">
        <v>3081</v>
      </c>
      <c r="F112" s="45">
        <v>39</v>
      </c>
      <c r="G112" s="45">
        <v>39</v>
      </c>
      <c r="H112" s="45">
        <v>39</v>
      </c>
      <c r="I112" s="28"/>
      <c r="J112" s="28"/>
      <c r="K112" s="28"/>
      <c r="L112" s="28"/>
    </row>
    <row r="113" spans="2:12" s="35" customFormat="1" ht="14.25" customHeight="1" x14ac:dyDescent="0.25">
      <c r="B113" s="51">
        <f t="shared" si="1"/>
        <v>45030</v>
      </c>
      <c r="C113" s="27" t="s">
        <v>49</v>
      </c>
      <c r="D113" s="29" t="s">
        <v>50</v>
      </c>
      <c r="E113" s="45" t="s">
        <v>50</v>
      </c>
      <c r="F113" s="45" t="s">
        <v>50</v>
      </c>
      <c r="G113" s="45" t="s">
        <v>50</v>
      </c>
      <c r="H113" s="45" t="s">
        <v>50</v>
      </c>
      <c r="I113" s="28"/>
      <c r="J113" s="28"/>
      <c r="K113" s="28"/>
      <c r="L113" s="28"/>
    </row>
    <row r="114" spans="2:12" s="35" customFormat="1" ht="37.5" customHeight="1" x14ac:dyDescent="0.25">
      <c r="B114" s="51">
        <f t="shared" si="1"/>
        <v>45031</v>
      </c>
      <c r="C114" s="27" t="s">
        <v>52</v>
      </c>
      <c r="D114" s="29">
        <v>23</v>
      </c>
      <c r="E114" s="45">
        <v>851</v>
      </c>
      <c r="F114" s="45">
        <v>37</v>
      </c>
      <c r="G114" s="45">
        <v>37</v>
      </c>
      <c r="H114" s="45">
        <v>37</v>
      </c>
      <c r="I114" s="28"/>
      <c r="J114" s="28"/>
      <c r="K114" s="28"/>
      <c r="L114" s="28"/>
    </row>
    <row r="115" spans="2:12" s="35" customFormat="1" ht="14.25" customHeight="1" x14ac:dyDescent="0.25">
      <c r="B115" s="51">
        <f t="shared" si="1"/>
        <v>45032</v>
      </c>
      <c r="C115" s="27" t="s">
        <v>49</v>
      </c>
      <c r="D115" s="29" t="s">
        <v>50</v>
      </c>
      <c r="E115" s="45" t="s">
        <v>50</v>
      </c>
      <c r="F115" s="45" t="s">
        <v>50</v>
      </c>
      <c r="G115" s="45" t="s">
        <v>50</v>
      </c>
      <c r="H115" s="45" t="s">
        <v>50</v>
      </c>
      <c r="I115" s="28"/>
      <c r="J115" s="28"/>
      <c r="K115" s="28"/>
      <c r="L115" s="28"/>
    </row>
    <row r="116" spans="2:12" s="35" customFormat="1" ht="14.25" customHeight="1" x14ac:dyDescent="0.25">
      <c r="B116" s="51">
        <f t="shared" si="1"/>
        <v>45033</v>
      </c>
      <c r="C116" s="27" t="s">
        <v>49</v>
      </c>
      <c r="D116" s="29" t="s">
        <v>50</v>
      </c>
      <c r="E116" s="45" t="s">
        <v>50</v>
      </c>
      <c r="F116" s="45" t="s">
        <v>50</v>
      </c>
      <c r="G116" s="45" t="s">
        <v>50</v>
      </c>
      <c r="H116" s="45" t="s">
        <v>50</v>
      </c>
      <c r="I116" s="28"/>
      <c r="J116" s="28"/>
      <c r="K116" s="28"/>
      <c r="L116" s="28"/>
    </row>
    <row r="117" spans="2:12" s="35" customFormat="1" ht="39.65" customHeight="1" x14ac:dyDescent="0.25">
      <c r="B117" s="51">
        <f t="shared" si="1"/>
        <v>45034</v>
      </c>
      <c r="C117" s="27" t="s">
        <v>52</v>
      </c>
      <c r="D117" s="29">
        <v>20</v>
      </c>
      <c r="E117" s="45">
        <v>736</v>
      </c>
      <c r="F117" s="45">
        <v>36.799999999999997</v>
      </c>
      <c r="G117" s="45">
        <v>36.799999999999997</v>
      </c>
      <c r="H117" s="45">
        <v>36.799999999999997</v>
      </c>
      <c r="I117" s="28"/>
      <c r="J117" s="28"/>
      <c r="K117" s="28"/>
      <c r="L117" s="28"/>
    </row>
    <row r="118" spans="2:12" s="35" customFormat="1" ht="14.25" customHeight="1" x14ac:dyDescent="0.25">
      <c r="B118" s="51">
        <f t="shared" si="1"/>
        <v>45035</v>
      </c>
      <c r="C118" s="27" t="s">
        <v>49</v>
      </c>
      <c r="D118" s="29" t="s">
        <v>50</v>
      </c>
      <c r="E118" s="45" t="s">
        <v>50</v>
      </c>
      <c r="F118" s="45" t="s">
        <v>50</v>
      </c>
      <c r="G118" s="45" t="s">
        <v>50</v>
      </c>
      <c r="H118" s="45" t="s">
        <v>50</v>
      </c>
      <c r="I118" s="28"/>
      <c r="J118" s="28"/>
      <c r="K118" s="28"/>
      <c r="L118" s="28"/>
    </row>
    <row r="119" spans="2:12" s="35" customFormat="1" ht="41.15" customHeight="1" x14ac:dyDescent="0.25">
      <c r="B119" s="51">
        <f t="shared" si="1"/>
        <v>45036</v>
      </c>
      <c r="C119" s="27" t="s">
        <v>52</v>
      </c>
      <c r="D119" s="29">
        <v>21</v>
      </c>
      <c r="E119" s="45">
        <v>777</v>
      </c>
      <c r="F119" s="45">
        <v>37</v>
      </c>
      <c r="G119" s="45">
        <v>37</v>
      </c>
      <c r="H119" s="45">
        <v>37</v>
      </c>
      <c r="I119" s="28"/>
      <c r="J119" s="28"/>
      <c r="K119" s="28"/>
      <c r="L119" s="28"/>
    </row>
    <row r="120" spans="2:12" s="35" customFormat="1" ht="14.25" customHeight="1" x14ac:dyDescent="0.25">
      <c r="B120" s="51">
        <f t="shared" si="1"/>
        <v>45037</v>
      </c>
      <c r="C120" s="27" t="s">
        <v>49</v>
      </c>
      <c r="D120" s="29" t="s">
        <v>50</v>
      </c>
      <c r="E120" s="45" t="s">
        <v>50</v>
      </c>
      <c r="F120" s="45" t="s">
        <v>50</v>
      </c>
      <c r="G120" s="45" t="s">
        <v>50</v>
      </c>
      <c r="H120" s="45" t="s">
        <v>50</v>
      </c>
      <c r="I120" s="28"/>
      <c r="J120" s="28"/>
      <c r="K120" s="28"/>
      <c r="L120" s="28"/>
    </row>
    <row r="121" spans="2:12" s="35" customFormat="1" ht="39" customHeight="1" x14ac:dyDescent="0.25">
      <c r="B121" s="51">
        <f t="shared" si="1"/>
        <v>45038</v>
      </c>
      <c r="C121" s="27" t="s">
        <v>52</v>
      </c>
      <c r="D121" s="29">
        <v>288</v>
      </c>
      <c r="E121" s="45">
        <v>10540.8</v>
      </c>
      <c r="F121" s="45">
        <v>36.6</v>
      </c>
      <c r="G121" s="45">
        <v>36.6</v>
      </c>
      <c r="H121" s="45">
        <v>36.6</v>
      </c>
      <c r="I121" s="28"/>
      <c r="J121" s="28"/>
      <c r="K121" s="28"/>
      <c r="L121" s="28"/>
    </row>
    <row r="122" spans="2:12" s="35" customFormat="1" ht="14.25" customHeight="1" x14ac:dyDescent="0.25">
      <c r="B122" s="51">
        <f t="shared" si="1"/>
        <v>45039</v>
      </c>
      <c r="C122" s="27" t="s">
        <v>49</v>
      </c>
      <c r="D122" s="29" t="s">
        <v>50</v>
      </c>
      <c r="E122" s="45" t="s">
        <v>50</v>
      </c>
      <c r="F122" s="45" t="s">
        <v>50</v>
      </c>
      <c r="G122" s="45" t="s">
        <v>50</v>
      </c>
      <c r="H122" s="45" t="s">
        <v>50</v>
      </c>
      <c r="I122" s="28"/>
      <c r="J122" s="28"/>
      <c r="K122" s="28"/>
      <c r="L122" s="28"/>
    </row>
    <row r="123" spans="2:12" s="35" customFormat="1" ht="14.25" customHeight="1" x14ac:dyDescent="0.25">
      <c r="B123" s="51">
        <f t="shared" si="1"/>
        <v>45040</v>
      </c>
      <c r="C123" s="27" t="s">
        <v>49</v>
      </c>
      <c r="D123" s="29" t="s">
        <v>50</v>
      </c>
      <c r="E123" s="45" t="s">
        <v>50</v>
      </c>
      <c r="F123" s="45" t="s">
        <v>50</v>
      </c>
      <c r="G123" s="45" t="s">
        <v>50</v>
      </c>
      <c r="H123" s="45" t="s">
        <v>50</v>
      </c>
      <c r="I123" s="28"/>
      <c r="J123" s="28"/>
      <c r="K123" s="28"/>
      <c r="L123" s="28"/>
    </row>
    <row r="124" spans="2:12" s="35" customFormat="1" ht="42" customHeight="1" x14ac:dyDescent="0.25">
      <c r="B124" s="51">
        <f t="shared" si="1"/>
        <v>45041</v>
      </c>
      <c r="C124" s="27" t="s">
        <v>52</v>
      </c>
      <c r="D124" s="29">
        <v>257</v>
      </c>
      <c r="E124" s="45">
        <v>8917.9</v>
      </c>
      <c r="F124" s="45">
        <v>34.700000000000003</v>
      </c>
      <c r="G124" s="45">
        <v>34.700000000000003</v>
      </c>
      <c r="H124" s="45">
        <v>34.700000000000003</v>
      </c>
      <c r="I124" s="28"/>
      <c r="J124" s="28"/>
      <c r="K124" s="28"/>
      <c r="L124" s="28"/>
    </row>
    <row r="125" spans="2:12" s="35" customFormat="1" ht="14.25" customHeight="1" x14ac:dyDescent="0.25">
      <c r="B125" s="51">
        <f t="shared" si="1"/>
        <v>45042</v>
      </c>
      <c r="C125" s="27" t="s">
        <v>49</v>
      </c>
      <c r="D125" s="29" t="s">
        <v>50</v>
      </c>
      <c r="E125" s="45" t="s">
        <v>50</v>
      </c>
      <c r="F125" s="45" t="s">
        <v>50</v>
      </c>
      <c r="G125" s="45" t="s">
        <v>50</v>
      </c>
      <c r="H125" s="45" t="s">
        <v>50</v>
      </c>
      <c r="I125" s="28"/>
      <c r="J125" s="28"/>
      <c r="K125" s="28"/>
      <c r="L125" s="28"/>
    </row>
    <row r="126" spans="2:12" s="35" customFormat="1" ht="36" customHeight="1" x14ac:dyDescent="0.25">
      <c r="B126" s="51">
        <f t="shared" si="1"/>
        <v>45043</v>
      </c>
      <c r="C126" s="27" t="s">
        <v>52</v>
      </c>
      <c r="D126" s="48">
        <v>52</v>
      </c>
      <c r="E126" s="49">
        <v>1768</v>
      </c>
      <c r="F126" s="49">
        <v>34</v>
      </c>
      <c r="G126" s="49">
        <v>34</v>
      </c>
      <c r="H126" s="49">
        <v>34</v>
      </c>
      <c r="I126" s="28"/>
      <c r="J126" s="28"/>
      <c r="K126" s="28"/>
      <c r="L126" s="28"/>
    </row>
    <row r="127" spans="2:12" s="35" customFormat="1" ht="14.25" customHeight="1" x14ac:dyDescent="0.25">
      <c r="B127" s="51">
        <f t="shared" si="1"/>
        <v>45044</v>
      </c>
      <c r="C127" s="27" t="s">
        <v>49</v>
      </c>
      <c r="D127" s="29" t="s">
        <v>50</v>
      </c>
      <c r="E127" s="45" t="s">
        <v>50</v>
      </c>
      <c r="F127" s="45" t="s">
        <v>50</v>
      </c>
      <c r="G127" s="45" t="s">
        <v>50</v>
      </c>
      <c r="H127" s="45" t="s">
        <v>50</v>
      </c>
      <c r="I127" s="28"/>
      <c r="J127" s="28"/>
      <c r="K127" s="28"/>
      <c r="L127" s="28"/>
    </row>
    <row r="128" spans="2:12" s="35" customFormat="1" ht="41.5" customHeight="1" x14ac:dyDescent="0.25">
      <c r="B128" s="51">
        <f t="shared" si="1"/>
        <v>45045</v>
      </c>
      <c r="C128" s="27" t="s">
        <v>52</v>
      </c>
      <c r="D128" s="29">
        <v>191</v>
      </c>
      <c r="E128" s="45">
        <v>6780.5</v>
      </c>
      <c r="F128" s="45">
        <v>35.5</v>
      </c>
      <c r="G128" s="45">
        <v>35.5</v>
      </c>
      <c r="H128" s="45">
        <v>35.5</v>
      </c>
      <c r="I128" s="28"/>
      <c r="J128" s="28"/>
      <c r="K128" s="28"/>
      <c r="L128" s="28"/>
    </row>
    <row r="129" spans="1:15" s="35" customFormat="1" ht="14.25" customHeight="1" x14ac:dyDescent="0.25">
      <c r="B129" s="51">
        <f t="shared" si="1"/>
        <v>45046</v>
      </c>
      <c r="C129" s="27" t="s">
        <v>49</v>
      </c>
      <c r="D129" s="29" t="s">
        <v>50</v>
      </c>
      <c r="E129" s="45" t="s">
        <v>50</v>
      </c>
      <c r="F129" s="45" t="s">
        <v>50</v>
      </c>
      <c r="G129" s="45" t="s">
        <v>50</v>
      </c>
      <c r="H129" s="45" t="s">
        <v>50</v>
      </c>
      <c r="I129" s="28"/>
      <c r="J129" s="28"/>
      <c r="K129" s="28"/>
      <c r="L129" s="28"/>
    </row>
    <row r="130" spans="1:15" s="36" customFormat="1" ht="14.25" customHeight="1" x14ac:dyDescent="0.3">
      <c r="B130" s="51">
        <f t="shared" si="1"/>
        <v>45047</v>
      </c>
      <c r="C130" s="27" t="s">
        <v>49</v>
      </c>
      <c r="D130" s="29" t="s">
        <v>50</v>
      </c>
      <c r="E130" s="45" t="s">
        <v>50</v>
      </c>
      <c r="F130" s="45" t="s">
        <v>50</v>
      </c>
      <c r="G130" s="45" t="s">
        <v>50</v>
      </c>
      <c r="H130" s="45" t="s">
        <v>50</v>
      </c>
      <c r="I130" s="30"/>
      <c r="J130" s="30"/>
      <c r="K130" s="30"/>
      <c r="L130" s="30"/>
    </row>
    <row r="131" spans="1:15" s="35" customFormat="1" ht="40" customHeight="1" x14ac:dyDescent="0.25">
      <c r="B131" s="51">
        <f t="shared" si="1"/>
        <v>45048</v>
      </c>
      <c r="C131" s="27" t="s">
        <v>52</v>
      </c>
      <c r="D131" s="29">
        <v>169</v>
      </c>
      <c r="E131" s="45">
        <v>5973.8099999999995</v>
      </c>
      <c r="F131" s="45">
        <v>35.347988165680469</v>
      </c>
      <c r="G131" s="45">
        <v>35.25</v>
      </c>
      <c r="H131" s="45">
        <v>35.49</v>
      </c>
      <c r="I131" s="28"/>
      <c r="J131" s="28"/>
      <c r="K131" s="28"/>
      <c r="L131" s="28"/>
    </row>
    <row r="132" spans="1:15" s="35" customFormat="1" ht="42" customHeight="1" x14ac:dyDescent="0.25">
      <c r="B132" s="51">
        <f t="shared" si="1"/>
        <v>45049</v>
      </c>
      <c r="C132" s="27" t="s">
        <v>51</v>
      </c>
      <c r="D132" s="29">
        <v>-2309</v>
      </c>
      <c r="E132" s="45">
        <v>-76027.199999999997</v>
      </c>
      <c r="F132" s="45">
        <v>32.926461671719359</v>
      </c>
      <c r="G132" s="45">
        <v>32.700000000000003</v>
      </c>
      <c r="H132" s="45">
        <v>33.15</v>
      </c>
      <c r="I132" s="28"/>
      <c r="J132" s="28"/>
      <c r="K132" s="28"/>
      <c r="L132" s="28"/>
    </row>
    <row r="133" spans="1:15" s="37" customFormat="1" ht="14.25" customHeight="1" x14ac:dyDescent="0.3">
      <c r="B133" s="51">
        <f t="shared" si="1"/>
        <v>45050</v>
      </c>
      <c r="C133" s="27" t="s">
        <v>49</v>
      </c>
      <c r="D133" s="29" t="s">
        <v>50</v>
      </c>
      <c r="E133" s="45" t="s">
        <v>50</v>
      </c>
      <c r="F133" s="45" t="s">
        <v>50</v>
      </c>
      <c r="G133" s="45" t="s">
        <v>50</v>
      </c>
      <c r="H133" s="45" t="s">
        <v>50</v>
      </c>
      <c r="I133" s="31"/>
      <c r="J133" s="31"/>
      <c r="K133" s="28"/>
      <c r="L133" s="28"/>
      <c r="M133" s="28"/>
      <c r="N133" s="28"/>
      <c r="O133" s="28"/>
    </row>
    <row r="134" spans="1:15" s="35" customFormat="1" ht="14.25" customHeight="1" x14ac:dyDescent="0.25">
      <c r="B134" s="51">
        <f t="shared" si="1"/>
        <v>45051</v>
      </c>
      <c r="C134" s="27" t="s">
        <v>49</v>
      </c>
      <c r="D134" s="29" t="s">
        <v>50</v>
      </c>
      <c r="E134" s="45" t="s">
        <v>50</v>
      </c>
      <c r="F134" s="45" t="s">
        <v>50</v>
      </c>
      <c r="G134" s="45" t="s">
        <v>50</v>
      </c>
      <c r="H134" s="45" t="s">
        <v>50</v>
      </c>
      <c r="I134" s="32"/>
      <c r="J134" s="32"/>
    </row>
    <row r="135" spans="1:15" s="35" customFormat="1" ht="40.5" customHeight="1" x14ac:dyDescent="0.25">
      <c r="B135" s="51">
        <f t="shared" si="1"/>
        <v>45052</v>
      </c>
      <c r="C135" s="27" t="s">
        <v>52</v>
      </c>
      <c r="D135" s="29">
        <v>305</v>
      </c>
      <c r="E135" s="45">
        <v>10004</v>
      </c>
      <c r="F135" s="45">
        <v>32.799999999999997</v>
      </c>
      <c r="G135" s="45">
        <v>32.799999999999997</v>
      </c>
      <c r="H135" s="45">
        <v>32.799999999999997</v>
      </c>
    </row>
    <row r="136" spans="1:15" s="35" customFormat="1" ht="14.25" customHeight="1" x14ac:dyDescent="0.25">
      <c r="B136" s="51">
        <f t="shared" si="1"/>
        <v>45053</v>
      </c>
      <c r="C136" s="27" t="s">
        <v>49</v>
      </c>
      <c r="D136" s="29" t="s">
        <v>50</v>
      </c>
      <c r="E136" s="45" t="s">
        <v>50</v>
      </c>
      <c r="F136" s="45" t="s">
        <v>50</v>
      </c>
      <c r="G136" s="45" t="s">
        <v>50</v>
      </c>
      <c r="H136" s="45" t="s">
        <v>50</v>
      </c>
    </row>
    <row r="137" spans="1:15" s="35" customFormat="1" ht="14.25" customHeight="1" x14ac:dyDescent="0.25">
      <c r="B137" s="51">
        <f t="shared" si="1"/>
        <v>45054</v>
      </c>
      <c r="C137" s="27" t="s">
        <v>49</v>
      </c>
      <c r="D137" s="29" t="s">
        <v>50</v>
      </c>
      <c r="E137" s="45" t="s">
        <v>50</v>
      </c>
      <c r="F137" s="45" t="s">
        <v>50</v>
      </c>
      <c r="G137" s="45" t="s">
        <v>50</v>
      </c>
      <c r="H137" s="45" t="s">
        <v>50</v>
      </c>
    </row>
    <row r="138" spans="1:15" s="35" customFormat="1" ht="39.65" customHeight="1" x14ac:dyDescent="0.25">
      <c r="B138" s="51">
        <f t="shared" si="1"/>
        <v>45055</v>
      </c>
      <c r="C138" s="27" t="s">
        <v>52</v>
      </c>
      <c r="D138" s="29">
        <v>63</v>
      </c>
      <c r="E138" s="45">
        <v>2110.5</v>
      </c>
      <c r="F138" s="45">
        <v>33.5</v>
      </c>
      <c r="G138" s="45">
        <v>33.5</v>
      </c>
      <c r="H138" s="45">
        <v>33.5</v>
      </c>
    </row>
    <row r="139" spans="1:15" s="35" customFormat="1" ht="14.25" customHeight="1" x14ac:dyDescent="0.3">
      <c r="A139" s="38"/>
      <c r="B139" s="51">
        <f t="shared" si="1"/>
        <v>45056</v>
      </c>
      <c r="C139" s="27" t="s">
        <v>49</v>
      </c>
      <c r="D139" s="29" t="s">
        <v>50</v>
      </c>
      <c r="E139" s="45" t="s">
        <v>50</v>
      </c>
      <c r="F139" s="45" t="s">
        <v>50</v>
      </c>
      <c r="G139" s="45" t="s">
        <v>50</v>
      </c>
      <c r="H139" s="45" t="s">
        <v>50</v>
      </c>
    </row>
    <row r="140" spans="1:15" s="35" customFormat="1" ht="36.65" customHeight="1" x14ac:dyDescent="0.25">
      <c r="B140" s="51">
        <f t="shared" ref="B140:B203" si="2">B139+1</f>
        <v>45057</v>
      </c>
      <c r="C140" s="27" t="s">
        <v>52</v>
      </c>
      <c r="D140" s="29">
        <v>23</v>
      </c>
      <c r="E140" s="45">
        <v>745.2</v>
      </c>
      <c r="F140" s="45">
        <v>32.4</v>
      </c>
      <c r="G140" s="45">
        <v>32.4</v>
      </c>
      <c r="H140" s="45">
        <v>32.4</v>
      </c>
    </row>
    <row r="141" spans="1:15" s="35" customFormat="1" ht="37.5" customHeight="1" x14ac:dyDescent="0.25">
      <c r="B141" s="51">
        <f t="shared" si="2"/>
        <v>45058</v>
      </c>
      <c r="C141" s="27" t="s">
        <v>52</v>
      </c>
      <c r="D141" s="29">
        <v>2262</v>
      </c>
      <c r="E141" s="45">
        <v>66054.05</v>
      </c>
      <c r="F141" s="45">
        <v>29.201613616268791</v>
      </c>
      <c r="G141" s="45">
        <v>28.65</v>
      </c>
      <c r="H141" s="45">
        <v>29.7</v>
      </c>
    </row>
    <row r="142" spans="1:15" s="35" customFormat="1" ht="14.25" customHeight="1" x14ac:dyDescent="0.25">
      <c r="B142" s="51">
        <f t="shared" si="2"/>
        <v>45059</v>
      </c>
      <c r="C142" s="27" t="s">
        <v>49</v>
      </c>
      <c r="D142" s="29" t="s">
        <v>50</v>
      </c>
      <c r="E142" s="45" t="s">
        <v>50</v>
      </c>
      <c r="F142" s="45" t="s">
        <v>50</v>
      </c>
      <c r="G142" s="45" t="s">
        <v>50</v>
      </c>
      <c r="H142" s="45" t="s">
        <v>50</v>
      </c>
    </row>
    <row r="143" spans="1:15" s="35" customFormat="1" ht="14.25" customHeight="1" x14ac:dyDescent="0.25">
      <c r="B143" s="51">
        <f t="shared" si="2"/>
        <v>45060</v>
      </c>
      <c r="C143" s="27" t="s">
        <v>49</v>
      </c>
      <c r="D143" s="29" t="s">
        <v>50</v>
      </c>
      <c r="E143" s="45" t="s">
        <v>50</v>
      </c>
      <c r="F143" s="45" t="s">
        <v>50</v>
      </c>
      <c r="G143" s="45" t="s">
        <v>50</v>
      </c>
      <c r="H143" s="45" t="s">
        <v>50</v>
      </c>
    </row>
    <row r="144" spans="1:15" s="35" customFormat="1" ht="41.5" customHeight="1" x14ac:dyDescent="0.25">
      <c r="B144" s="51">
        <f t="shared" si="2"/>
        <v>45061</v>
      </c>
      <c r="C144" s="27" t="s">
        <v>51</v>
      </c>
      <c r="D144" s="29">
        <v>-2262</v>
      </c>
      <c r="E144" s="45">
        <v>-60320.75</v>
      </c>
      <c r="F144" s="45">
        <v>26.666998231653405</v>
      </c>
      <c r="G144" s="45">
        <v>26.4</v>
      </c>
      <c r="H144" s="45">
        <v>26.9</v>
      </c>
    </row>
    <row r="145" spans="2:12" s="35" customFormat="1" ht="14.25" customHeight="1" x14ac:dyDescent="0.25">
      <c r="B145" s="51">
        <f t="shared" si="2"/>
        <v>45062</v>
      </c>
      <c r="C145" s="27" t="s">
        <v>49</v>
      </c>
      <c r="D145" s="29" t="s">
        <v>50</v>
      </c>
      <c r="E145" s="45" t="s">
        <v>50</v>
      </c>
      <c r="F145" s="45" t="s">
        <v>50</v>
      </c>
      <c r="G145" s="45" t="s">
        <v>50</v>
      </c>
      <c r="H145" s="45" t="s">
        <v>50</v>
      </c>
      <c r="I145" s="28"/>
      <c r="J145" s="28"/>
      <c r="K145" s="28"/>
      <c r="L145" s="28"/>
    </row>
    <row r="146" spans="2:12" s="35" customFormat="1" ht="14.25" customHeight="1" x14ac:dyDescent="0.25">
      <c r="B146" s="51">
        <f t="shared" si="2"/>
        <v>45063</v>
      </c>
      <c r="C146" s="27" t="s">
        <v>49</v>
      </c>
      <c r="D146" s="29" t="s">
        <v>50</v>
      </c>
      <c r="E146" s="45" t="s">
        <v>50</v>
      </c>
      <c r="F146" s="45" t="s">
        <v>50</v>
      </c>
      <c r="G146" s="45" t="s">
        <v>50</v>
      </c>
      <c r="H146" s="45" t="s">
        <v>50</v>
      </c>
      <c r="I146" s="28"/>
      <c r="J146" s="28"/>
      <c r="K146" s="28"/>
      <c r="L146" s="28"/>
    </row>
    <row r="147" spans="2:12" s="35" customFormat="1" ht="14.25" customHeight="1" x14ac:dyDescent="0.25">
      <c r="B147" s="51">
        <f t="shared" si="2"/>
        <v>45064</v>
      </c>
      <c r="C147" s="27" t="s">
        <v>49</v>
      </c>
      <c r="D147" s="29" t="s">
        <v>50</v>
      </c>
      <c r="E147" s="45" t="s">
        <v>50</v>
      </c>
      <c r="F147" s="45" t="s">
        <v>50</v>
      </c>
      <c r="G147" s="45" t="s">
        <v>50</v>
      </c>
      <c r="H147" s="45" t="s">
        <v>50</v>
      </c>
      <c r="I147" s="28"/>
      <c r="J147" s="28"/>
      <c r="K147" s="28"/>
      <c r="L147" s="28"/>
    </row>
    <row r="148" spans="2:12" s="35" customFormat="1" ht="39.65" customHeight="1" x14ac:dyDescent="0.25">
      <c r="B148" s="51">
        <f t="shared" si="2"/>
        <v>45065</v>
      </c>
      <c r="C148" s="27" t="s">
        <v>51</v>
      </c>
      <c r="D148" s="29">
        <v>-1764</v>
      </c>
      <c r="E148" s="45">
        <v>-46418.2</v>
      </c>
      <c r="F148" s="45">
        <v>26.314172335600905</v>
      </c>
      <c r="G148" s="45">
        <v>26.3</v>
      </c>
      <c r="H148" s="45">
        <v>26.35</v>
      </c>
    </row>
    <row r="149" spans="2:12" s="35" customFormat="1" ht="14.25" customHeight="1" x14ac:dyDescent="0.25">
      <c r="B149" s="51">
        <f t="shared" si="2"/>
        <v>45066</v>
      </c>
      <c r="C149" s="27" t="s">
        <v>49</v>
      </c>
      <c r="D149" s="29" t="s">
        <v>50</v>
      </c>
      <c r="E149" s="45" t="s">
        <v>50</v>
      </c>
      <c r="F149" s="45" t="s">
        <v>50</v>
      </c>
      <c r="G149" s="45" t="s">
        <v>50</v>
      </c>
      <c r="H149" s="45" t="s">
        <v>50</v>
      </c>
    </row>
    <row r="150" spans="2:12" s="35" customFormat="1" ht="14.25" customHeight="1" x14ac:dyDescent="0.25">
      <c r="B150" s="51">
        <f t="shared" si="2"/>
        <v>45067</v>
      </c>
      <c r="C150" s="27" t="s">
        <v>49</v>
      </c>
      <c r="D150" s="29" t="s">
        <v>50</v>
      </c>
      <c r="E150" s="45" t="s">
        <v>50</v>
      </c>
      <c r="F150" s="45" t="s">
        <v>50</v>
      </c>
      <c r="G150" s="45" t="s">
        <v>50</v>
      </c>
      <c r="H150" s="45" t="s">
        <v>50</v>
      </c>
    </row>
    <row r="151" spans="2:12" s="35" customFormat="1" ht="42" customHeight="1" x14ac:dyDescent="0.25">
      <c r="B151" s="51">
        <f t="shared" si="2"/>
        <v>45068</v>
      </c>
      <c r="C151" s="27" t="s">
        <v>51</v>
      </c>
      <c r="D151" s="29">
        <v>-400</v>
      </c>
      <c r="E151" s="45">
        <v>-11160</v>
      </c>
      <c r="F151" s="45">
        <v>27.9</v>
      </c>
      <c r="G151" s="45">
        <v>27.9</v>
      </c>
      <c r="H151" s="45">
        <v>27.9</v>
      </c>
    </row>
    <row r="152" spans="2:12" s="35" customFormat="1" ht="14.25" customHeight="1" x14ac:dyDescent="0.25">
      <c r="B152" s="51">
        <f t="shared" si="2"/>
        <v>45069</v>
      </c>
      <c r="C152" s="27" t="s">
        <v>49</v>
      </c>
      <c r="D152" s="29" t="s">
        <v>50</v>
      </c>
      <c r="E152" s="45" t="s">
        <v>50</v>
      </c>
      <c r="F152" s="45" t="s">
        <v>50</v>
      </c>
      <c r="G152" s="45" t="s">
        <v>50</v>
      </c>
      <c r="H152" s="45" t="s">
        <v>50</v>
      </c>
    </row>
    <row r="153" spans="2:12" s="35" customFormat="1" ht="14.25" customHeight="1" x14ac:dyDescent="0.25">
      <c r="B153" s="51">
        <f t="shared" si="2"/>
        <v>45070</v>
      </c>
      <c r="C153" s="27" t="s">
        <v>49</v>
      </c>
      <c r="D153" s="29" t="s">
        <v>50</v>
      </c>
      <c r="E153" s="45" t="s">
        <v>50</v>
      </c>
      <c r="F153" s="45" t="s">
        <v>50</v>
      </c>
      <c r="G153" s="45" t="s">
        <v>50</v>
      </c>
      <c r="H153" s="45" t="s">
        <v>50</v>
      </c>
    </row>
    <row r="154" spans="2:12" s="35" customFormat="1" ht="14.25" customHeight="1" x14ac:dyDescent="0.25">
      <c r="B154" s="51">
        <f t="shared" si="2"/>
        <v>45071</v>
      </c>
      <c r="C154" s="27" t="s">
        <v>49</v>
      </c>
      <c r="D154" s="29" t="s">
        <v>50</v>
      </c>
      <c r="E154" s="45" t="s">
        <v>50</v>
      </c>
      <c r="F154" s="45" t="s">
        <v>50</v>
      </c>
      <c r="G154" s="45" t="s">
        <v>50</v>
      </c>
      <c r="H154" s="45" t="s">
        <v>50</v>
      </c>
    </row>
    <row r="155" spans="2:12" s="35" customFormat="1" ht="14.25" customHeight="1" x14ac:dyDescent="0.25">
      <c r="B155" s="51">
        <f t="shared" si="2"/>
        <v>45072</v>
      </c>
      <c r="C155" s="27" t="s">
        <v>49</v>
      </c>
      <c r="D155" s="29" t="s">
        <v>50</v>
      </c>
      <c r="E155" s="45" t="s">
        <v>50</v>
      </c>
      <c r="F155" s="45" t="s">
        <v>50</v>
      </c>
      <c r="G155" s="45" t="s">
        <v>50</v>
      </c>
      <c r="H155" s="45" t="s">
        <v>50</v>
      </c>
    </row>
    <row r="156" spans="2:12" s="35" customFormat="1" ht="14.25" customHeight="1" x14ac:dyDescent="0.25">
      <c r="B156" s="51">
        <f t="shared" si="2"/>
        <v>45073</v>
      </c>
      <c r="C156" s="27" t="s">
        <v>49</v>
      </c>
      <c r="D156" s="29" t="s">
        <v>50</v>
      </c>
      <c r="E156" s="45" t="s">
        <v>50</v>
      </c>
      <c r="F156" s="45" t="s">
        <v>50</v>
      </c>
      <c r="G156" s="45" t="s">
        <v>50</v>
      </c>
      <c r="H156" s="45" t="s">
        <v>50</v>
      </c>
    </row>
    <row r="157" spans="2:12" s="35" customFormat="1" ht="14.25" customHeight="1" x14ac:dyDescent="0.25">
      <c r="B157" s="51">
        <f t="shared" si="2"/>
        <v>45074</v>
      </c>
      <c r="C157" s="27" t="s">
        <v>49</v>
      </c>
      <c r="D157" s="29" t="s">
        <v>50</v>
      </c>
      <c r="E157" s="45" t="s">
        <v>50</v>
      </c>
      <c r="F157" s="45" t="s">
        <v>50</v>
      </c>
      <c r="G157" s="45" t="s">
        <v>50</v>
      </c>
      <c r="H157" s="45" t="s">
        <v>50</v>
      </c>
    </row>
    <row r="158" spans="2:12" s="35" customFormat="1" ht="14.25" customHeight="1" x14ac:dyDescent="0.25">
      <c r="B158" s="51">
        <f t="shared" si="2"/>
        <v>45075</v>
      </c>
      <c r="C158" s="27" t="s">
        <v>49</v>
      </c>
      <c r="D158" s="29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</row>
    <row r="159" spans="2:12" s="35" customFormat="1" ht="14.25" customHeight="1" x14ac:dyDescent="0.25">
      <c r="B159" s="51">
        <f t="shared" si="2"/>
        <v>45076</v>
      </c>
      <c r="C159" s="27" t="s">
        <v>49</v>
      </c>
      <c r="D159" s="29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</row>
    <row r="160" spans="2:12" s="35" customFormat="1" ht="14.25" customHeight="1" x14ac:dyDescent="0.25">
      <c r="B160" s="51">
        <f t="shared" si="2"/>
        <v>45077</v>
      </c>
      <c r="C160" s="27" t="s">
        <v>49</v>
      </c>
      <c r="D160" s="29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</row>
    <row r="161" spans="2:8" s="35" customFormat="1" ht="14.25" customHeight="1" x14ac:dyDescent="0.25">
      <c r="B161" s="51">
        <f t="shared" si="2"/>
        <v>45078</v>
      </c>
      <c r="C161" s="27" t="s">
        <v>49</v>
      </c>
      <c r="D161" s="29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</row>
    <row r="162" spans="2:8" s="35" customFormat="1" ht="14.25" customHeight="1" x14ac:dyDescent="0.25">
      <c r="B162" s="51">
        <f t="shared" si="2"/>
        <v>45079</v>
      </c>
      <c r="C162" s="27" t="s">
        <v>49</v>
      </c>
      <c r="D162" s="29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</row>
    <row r="163" spans="2:8" s="35" customFormat="1" ht="14.25" customHeight="1" x14ac:dyDescent="0.25">
      <c r="B163" s="51">
        <f t="shared" si="2"/>
        <v>45080</v>
      </c>
      <c r="C163" s="27" t="s">
        <v>49</v>
      </c>
      <c r="D163" s="29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</row>
    <row r="164" spans="2:8" s="35" customFormat="1" ht="14.25" customHeight="1" x14ac:dyDescent="0.25">
      <c r="B164" s="51">
        <f t="shared" si="2"/>
        <v>45081</v>
      </c>
      <c r="C164" s="27" t="s">
        <v>49</v>
      </c>
      <c r="D164" s="29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</row>
    <row r="165" spans="2:8" s="35" customFormat="1" ht="14.25" customHeight="1" x14ac:dyDescent="0.25">
      <c r="B165" s="51">
        <f t="shared" si="2"/>
        <v>45082</v>
      </c>
      <c r="C165" s="27" t="s">
        <v>49</v>
      </c>
      <c r="D165" s="29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</row>
    <row r="166" spans="2:8" s="35" customFormat="1" ht="14.25" customHeight="1" x14ac:dyDescent="0.25">
      <c r="B166" s="51">
        <f t="shared" si="2"/>
        <v>45083</v>
      </c>
      <c r="C166" s="27" t="s">
        <v>49</v>
      </c>
      <c r="D166" s="29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</row>
    <row r="167" spans="2:8" s="35" customFormat="1" ht="14.25" customHeight="1" x14ac:dyDescent="0.25">
      <c r="B167" s="51">
        <f t="shared" si="2"/>
        <v>45084</v>
      </c>
      <c r="C167" s="27" t="s">
        <v>49</v>
      </c>
      <c r="D167" s="29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</row>
    <row r="168" spans="2:8" s="35" customFormat="1" ht="43.5" customHeight="1" x14ac:dyDescent="0.25">
      <c r="B168" s="51">
        <f t="shared" si="2"/>
        <v>45085</v>
      </c>
      <c r="C168" s="27" t="s">
        <v>51</v>
      </c>
      <c r="D168" s="29">
        <v>-463</v>
      </c>
      <c r="E168" s="45">
        <v>-12246.35</v>
      </c>
      <c r="F168" s="45">
        <v>26.45</v>
      </c>
      <c r="G168" s="45">
        <v>26.45</v>
      </c>
      <c r="H168" s="45">
        <v>26.45</v>
      </c>
    </row>
    <row r="169" spans="2:8" s="35" customFormat="1" ht="14.25" customHeight="1" x14ac:dyDescent="0.25">
      <c r="B169" s="51">
        <f t="shared" si="2"/>
        <v>45086</v>
      </c>
      <c r="C169" s="27" t="s">
        <v>49</v>
      </c>
      <c r="D169" s="29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</row>
    <row r="170" spans="2:8" s="35" customFormat="1" ht="14.25" customHeight="1" x14ac:dyDescent="0.25">
      <c r="B170" s="51">
        <f t="shared" si="2"/>
        <v>45087</v>
      </c>
      <c r="C170" s="27" t="s">
        <v>49</v>
      </c>
      <c r="D170" s="29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</row>
    <row r="171" spans="2:8" s="35" customFormat="1" ht="14.25" customHeight="1" x14ac:dyDescent="0.25">
      <c r="B171" s="51">
        <f t="shared" si="2"/>
        <v>45088</v>
      </c>
      <c r="C171" s="27" t="s">
        <v>49</v>
      </c>
      <c r="D171" s="29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</row>
    <row r="172" spans="2:8" s="35" customFormat="1" ht="14.25" customHeight="1" x14ac:dyDescent="0.25">
      <c r="B172" s="51">
        <f t="shared" si="2"/>
        <v>45089</v>
      </c>
      <c r="C172" s="27" t="s">
        <v>49</v>
      </c>
      <c r="D172" s="29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</row>
    <row r="173" spans="2:8" s="35" customFormat="1" ht="14.25" customHeight="1" x14ac:dyDescent="0.25">
      <c r="B173" s="51">
        <f t="shared" si="2"/>
        <v>45090</v>
      </c>
      <c r="C173" s="27" t="s">
        <v>49</v>
      </c>
      <c r="D173" s="29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</row>
    <row r="174" spans="2:8" s="35" customFormat="1" ht="14.25" customHeight="1" x14ac:dyDescent="0.25">
      <c r="B174" s="51">
        <f t="shared" si="2"/>
        <v>45091</v>
      </c>
      <c r="C174" s="27" t="s">
        <v>49</v>
      </c>
      <c r="D174" s="29" t="s">
        <v>50</v>
      </c>
      <c r="E174" s="45" t="s">
        <v>50</v>
      </c>
      <c r="F174" s="45" t="s">
        <v>50</v>
      </c>
      <c r="G174" s="45" t="s">
        <v>50</v>
      </c>
      <c r="H174" s="45" t="s">
        <v>50</v>
      </c>
    </row>
    <row r="175" spans="2:8" s="35" customFormat="1" ht="14.25" customHeight="1" x14ac:dyDescent="0.25">
      <c r="B175" s="51">
        <f t="shared" si="2"/>
        <v>45092</v>
      </c>
      <c r="C175" s="27" t="s">
        <v>49</v>
      </c>
      <c r="D175" s="29" t="s">
        <v>50</v>
      </c>
      <c r="E175" s="45" t="s">
        <v>50</v>
      </c>
      <c r="F175" s="45" t="s">
        <v>50</v>
      </c>
      <c r="G175" s="45" t="s">
        <v>50</v>
      </c>
      <c r="H175" s="45" t="s">
        <v>50</v>
      </c>
    </row>
    <row r="176" spans="2:8" s="35" customFormat="1" ht="14.25" customHeight="1" x14ac:dyDescent="0.25">
      <c r="B176" s="51">
        <f t="shared" si="2"/>
        <v>45093</v>
      </c>
      <c r="C176" s="27" t="s">
        <v>49</v>
      </c>
      <c r="D176" s="29" t="s">
        <v>50</v>
      </c>
      <c r="E176" s="45" t="s">
        <v>50</v>
      </c>
      <c r="F176" s="45" t="s">
        <v>50</v>
      </c>
      <c r="G176" s="45" t="s">
        <v>50</v>
      </c>
      <c r="H176" s="45" t="s">
        <v>50</v>
      </c>
    </row>
    <row r="177" spans="2:8" s="35" customFormat="1" ht="14.25" customHeight="1" x14ac:dyDescent="0.25">
      <c r="B177" s="51">
        <f t="shared" si="2"/>
        <v>45094</v>
      </c>
      <c r="C177" s="27" t="s">
        <v>49</v>
      </c>
      <c r="D177" s="29" t="s">
        <v>50</v>
      </c>
      <c r="E177" s="45" t="s">
        <v>50</v>
      </c>
      <c r="F177" s="45" t="s">
        <v>50</v>
      </c>
      <c r="G177" s="45" t="s">
        <v>50</v>
      </c>
      <c r="H177" s="45" t="s">
        <v>50</v>
      </c>
    </row>
    <row r="178" spans="2:8" s="35" customFormat="1" ht="14.25" customHeight="1" x14ac:dyDescent="0.25">
      <c r="B178" s="51">
        <f t="shared" si="2"/>
        <v>45095</v>
      </c>
      <c r="C178" s="27" t="s">
        <v>49</v>
      </c>
      <c r="D178" s="29" t="s">
        <v>50</v>
      </c>
      <c r="E178" s="45" t="s">
        <v>50</v>
      </c>
      <c r="F178" s="45" t="s">
        <v>50</v>
      </c>
      <c r="G178" s="45" t="s">
        <v>50</v>
      </c>
      <c r="H178" s="45" t="s">
        <v>50</v>
      </c>
    </row>
    <row r="179" spans="2:8" s="35" customFormat="1" ht="14.25" customHeight="1" x14ac:dyDescent="0.25">
      <c r="B179" s="51">
        <f t="shared" si="2"/>
        <v>45096</v>
      </c>
      <c r="C179" s="27" t="s">
        <v>49</v>
      </c>
      <c r="D179" s="29" t="s">
        <v>50</v>
      </c>
      <c r="E179" s="45" t="s">
        <v>50</v>
      </c>
      <c r="F179" s="45" t="s">
        <v>50</v>
      </c>
      <c r="G179" s="45" t="s">
        <v>50</v>
      </c>
      <c r="H179" s="45" t="s">
        <v>50</v>
      </c>
    </row>
    <row r="180" spans="2:8" s="35" customFormat="1" ht="14.25" customHeight="1" x14ac:dyDescent="0.25">
      <c r="B180" s="51">
        <f t="shared" si="2"/>
        <v>45097</v>
      </c>
      <c r="C180" s="27" t="s">
        <v>49</v>
      </c>
      <c r="D180" s="29" t="s">
        <v>50</v>
      </c>
      <c r="E180" s="45" t="s">
        <v>50</v>
      </c>
      <c r="F180" s="45" t="s">
        <v>50</v>
      </c>
      <c r="G180" s="45" t="s">
        <v>50</v>
      </c>
      <c r="H180" s="45" t="s">
        <v>50</v>
      </c>
    </row>
    <row r="181" spans="2:8" s="35" customFormat="1" ht="14.25" customHeight="1" x14ac:dyDescent="0.25">
      <c r="B181" s="51">
        <f t="shared" si="2"/>
        <v>45098</v>
      </c>
      <c r="C181" s="27" t="s">
        <v>49</v>
      </c>
      <c r="D181" s="29" t="s">
        <v>50</v>
      </c>
      <c r="E181" s="45" t="s">
        <v>50</v>
      </c>
      <c r="F181" s="45" t="s">
        <v>50</v>
      </c>
      <c r="G181" s="45" t="s">
        <v>50</v>
      </c>
      <c r="H181" s="45" t="s">
        <v>50</v>
      </c>
    </row>
    <row r="182" spans="2:8" s="35" customFormat="1" ht="14.25" customHeight="1" x14ac:dyDescent="0.25">
      <c r="B182" s="51">
        <f t="shared" si="2"/>
        <v>45099</v>
      </c>
      <c r="C182" s="27" t="s">
        <v>49</v>
      </c>
      <c r="D182" s="29" t="s">
        <v>50</v>
      </c>
      <c r="E182" s="45" t="s">
        <v>50</v>
      </c>
      <c r="F182" s="45" t="s">
        <v>50</v>
      </c>
      <c r="G182" s="45" t="s">
        <v>50</v>
      </c>
      <c r="H182" s="45" t="s">
        <v>50</v>
      </c>
    </row>
    <row r="183" spans="2:8" s="35" customFormat="1" ht="14.25" customHeight="1" x14ac:dyDescent="0.25">
      <c r="B183" s="51">
        <f t="shared" si="2"/>
        <v>45100</v>
      </c>
      <c r="C183" s="27" t="s">
        <v>49</v>
      </c>
      <c r="D183" s="29" t="s">
        <v>50</v>
      </c>
      <c r="E183" s="45" t="s">
        <v>50</v>
      </c>
      <c r="F183" s="45" t="s">
        <v>50</v>
      </c>
      <c r="G183" s="45" t="s">
        <v>50</v>
      </c>
      <c r="H183" s="45" t="s">
        <v>50</v>
      </c>
    </row>
    <row r="184" spans="2:8" s="35" customFormat="1" ht="42" customHeight="1" x14ac:dyDescent="0.25">
      <c r="B184" s="51">
        <f t="shared" si="2"/>
        <v>45101</v>
      </c>
      <c r="C184" s="27" t="s">
        <v>52</v>
      </c>
      <c r="D184" s="29">
        <v>36</v>
      </c>
      <c r="E184" s="45">
        <v>1152</v>
      </c>
      <c r="F184" s="45">
        <v>32</v>
      </c>
      <c r="G184" s="45">
        <v>32</v>
      </c>
      <c r="H184" s="45">
        <v>32</v>
      </c>
    </row>
    <row r="185" spans="2:8" s="35" customFormat="1" ht="14.25" customHeight="1" x14ac:dyDescent="0.25">
      <c r="B185" s="51">
        <f t="shared" si="2"/>
        <v>45102</v>
      </c>
      <c r="C185" s="27" t="s">
        <v>49</v>
      </c>
      <c r="D185" s="29" t="s">
        <v>50</v>
      </c>
      <c r="E185" s="45" t="s">
        <v>50</v>
      </c>
      <c r="F185" s="45" t="s">
        <v>50</v>
      </c>
      <c r="G185" s="45" t="s">
        <v>50</v>
      </c>
      <c r="H185" s="45" t="s">
        <v>50</v>
      </c>
    </row>
    <row r="186" spans="2:8" s="35" customFormat="1" ht="14.25" customHeight="1" x14ac:dyDescent="0.25">
      <c r="B186" s="51">
        <f t="shared" si="2"/>
        <v>45103</v>
      </c>
      <c r="C186" s="27" t="s">
        <v>49</v>
      </c>
      <c r="D186" s="29" t="s">
        <v>50</v>
      </c>
      <c r="E186" s="45" t="s">
        <v>50</v>
      </c>
      <c r="F186" s="45" t="s">
        <v>50</v>
      </c>
      <c r="G186" s="45" t="s">
        <v>50</v>
      </c>
      <c r="H186" s="45" t="s">
        <v>50</v>
      </c>
    </row>
    <row r="187" spans="2:8" s="35" customFormat="1" ht="39" customHeight="1" x14ac:dyDescent="0.25">
      <c r="B187" s="51">
        <f t="shared" si="2"/>
        <v>45104</v>
      </c>
      <c r="C187" s="27" t="s">
        <v>52</v>
      </c>
      <c r="D187" s="29">
        <v>34</v>
      </c>
      <c r="E187" s="45">
        <v>1186.26</v>
      </c>
      <c r="F187" s="45">
        <v>34.89</v>
      </c>
      <c r="G187" s="45">
        <v>34.89</v>
      </c>
      <c r="H187" s="45">
        <v>34.89</v>
      </c>
    </row>
    <row r="188" spans="2:8" s="35" customFormat="1" ht="14.25" customHeight="1" x14ac:dyDescent="0.25">
      <c r="B188" s="51">
        <f t="shared" si="2"/>
        <v>45105</v>
      </c>
      <c r="C188" s="27" t="s">
        <v>49</v>
      </c>
      <c r="D188" s="29" t="s">
        <v>50</v>
      </c>
      <c r="E188" s="45" t="s">
        <v>50</v>
      </c>
      <c r="F188" s="45" t="s">
        <v>50</v>
      </c>
      <c r="G188" s="45" t="s">
        <v>50</v>
      </c>
      <c r="H188" s="45" t="s">
        <v>50</v>
      </c>
    </row>
    <row r="189" spans="2:8" s="35" customFormat="1" ht="39" customHeight="1" x14ac:dyDescent="0.25">
      <c r="B189" s="51">
        <f t="shared" si="2"/>
        <v>45106</v>
      </c>
      <c r="C189" s="27" t="s">
        <v>52</v>
      </c>
      <c r="D189" s="29">
        <v>24</v>
      </c>
      <c r="E189" s="45">
        <v>801.6</v>
      </c>
      <c r="F189" s="45">
        <v>33.4</v>
      </c>
      <c r="G189" s="45">
        <v>33.4</v>
      </c>
      <c r="H189" s="45">
        <v>33.4</v>
      </c>
    </row>
    <row r="190" spans="2:8" s="35" customFormat="1" ht="14.25" customHeight="1" x14ac:dyDescent="0.25">
      <c r="B190" s="51">
        <f t="shared" si="2"/>
        <v>45107</v>
      </c>
      <c r="C190" s="27" t="s">
        <v>49</v>
      </c>
      <c r="D190" s="29" t="s">
        <v>50</v>
      </c>
      <c r="E190" s="45" t="s">
        <v>50</v>
      </c>
      <c r="F190" s="45" t="s">
        <v>50</v>
      </c>
      <c r="G190" s="45" t="s">
        <v>50</v>
      </c>
      <c r="H190" s="45" t="s">
        <v>50</v>
      </c>
    </row>
    <row r="191" spans="2:8" s="35" customFormat="1" ht="39" customHeight="1" x14ac:dyDescent="0.25">
      <c r="B191" s="51">
        <f t="shared" si="2"/>
        <v>45108</v>
      </c>
      <c r="C191" s="27" t="s">
        <v>52</v>
      </c>
      <c r="D191" s="29">
        <v>100</v>
      </c>
      <c r="E191" s="45">
        <v>3290</v>
      </c>
      <c r="F191" s="45">
        <v>32.9</v>
      </c>
      <c r="G191" s="45">
        <v>32.9</v>
      </c>
      <c r="H191" s="45">
        <v>32.9</v>
      </c>
    </row>
    <row r="192" spans="2:8" s="35" customFormat="1" ht="14.25" customHeight="1" x14ac:dyDescent="0.25">
      <c r="B192" s="51">
        <f t="shared" si="2"/>
        <v>45109</v>
      </c>
      <c r="C192" s="27" t="s">
        <v>49</v>
      </c>
      <c r="D192" s="29" t="s">
        <v>50</v>
      </c>
      <c r="E192" s="45" t="s">
        <v>50</v>
      </c>
      <c r="F192" s="45" t="s">
        <v>50</v>
      </c>
      <c r="G192" s="45" t="s">
        <v>50</v>
      </c>
      <c r="H192" s="45" t="s">
        <v>50</v>
      </c>
    </row>
    <row r="193" spans="2:8" s="35" customFormat="1" ht="14.25" customHeight="1" x14ac:dyDescent="0.25">
      <c r="B193" s="51">
        <f t="shared" si="2"/>
        <v>45110</v>
      </c>
      <c r="C193" s="27" t="s">
        <v>49</v>
      </c>
      <c r="D193" s="29" t="s">
        <v>50</v>
      </c>
      <c r="E193" s="45" t="s">
        <v>50</v>
      </c>
      <c r="F193" s="45" t="s">
        <v>50</v>
      </c>
      <c r="G193" s="45" t="s">
        <v>50</v>
      </c>
      <c r="H193" s="45" t="s">
        <v>50</v>
      </c>
    </row>
    <row r="194" spans="2:8" s="35" customFormat="1" ht="46" customHeight="1" x14ac:dyDescent="0.25">
      <c r="B194" s="51">
        <f t="shared" si="2"/>
        <v>45111</v>
      </c>
      <c r="C194" s="27" t="s">
        <v>52</v>
      </c>
      <c r="D194" s="29">
        <v>133</v>
      </c>
      <c r="E194" s="45">
        <v>4954.25</v>
      </c>
      <c r="F194" s="45">
        <v>37.25</v>
      </c>
      <c r="G194" s="45">
        <v>37.25</v>
      </c>
      <c r="H194" s="45">
        <v>37.25</v>
      </c>
    </row>
    <row r="195" spans="2:8" s="35" customFormat="1" ht="14.25" customHeight="1" x14ac:dyDescent="0.25">
      <c r="B195" s="51">
        <f t="shared" si="2"/>
        <v>45112</v>
      </c>
      <c r="C195" s="27" t="s">
        <v>49</v>
      </c>
      <c r="D195" s="29" t="s">
        <v>50</v>
      </c>
      <c r="E195" s="45" t="s">
        <v>50</v>
      </c>
      <c r="F195" s="45" t="s">
        <v>50</v>
      </c>
      <c r="G195" s="45" t="s">
        <v>50</v>
      </c>
      <c r="H195" s="45" t="s">
        <v>50</v>
      </c>
    </row>
    <row r="196" spans="2:8" s="35" customFormat="1" ht="40" customHeight="1" x14ac:dyDescent="0.25">
      <c r="B196" s="51">
        <f t="shared" si="2"/>
        <v>45113</v>
      </c>
      <c r="C196" s="27" t="s">
        <v>52</v>
      </c>
      <c r="D196" s="29">
        <v>36</v>
      </c>
      <c r="E196" s="45">
        <v>1242</v>
      </c>
      <c r="F196" s="45">
        <v>34.5</v>
      </c>
      <c r="G196" s="45">
        <v>34.5</v>
      </c>
      <c r="H196" s="45">
        <v>34.5</v>
      </c>
    </row>
    <row r="197" spans="2:8" s="35" customFormat="1" ht="14.25" customHeight="1" x14ac:dyDescent="0.25">
      <c r="B197" s="51">
        <f t="shared" si="2"/>
        <v>45114</v>
      </c>
      <c r="C197" s="27" t="s">
        <v>49</v>
      </c>
      <c r="D197" s="29" t="s">
        <v>50</v>
      </c>
      <c r="E197" s="45" t="s">
        <v>50</v>
      </c>
      <c r="F197" s="45" t="s">
        <v>50</v>
      </c>
      <c r="G197" s="45" t="s">
        <v>50</v>
      </c>
      <c r="H197" s="45" t="s">
        <v>50</v>
      </c>
    </row>
    <row r="198" spans="2:8" s="35" customFormat="1" ht="43.5" customHeight="1" x14ac:dyDescent="0.25">
      <c r="B198" s="51">
        <f t="shared" si="2"/>
        <v>45115</v>
      </c>
      <c r="C198" s="27" t="s">
        <v>52</v>
      </c>
      <c r="D198" s="29">
        <v>114</v>
      </c>
      <c r="E198" s="45">
        <v>3722.1</v>
      </c>
      <c r="F198" s="45">
        <v>32.65</v>
      </c>
      <c r="G198" s="45">
        <v>32.65</v>
      </c>
      <c r="H198" s="45">
        <v>32.65</v>
      </c>
    </row>
    <row r="199" spans="2:8" s="35" customFormat="1" ht="14.25" customHeight="1" x14ac:dyDescent="0.25">
      <c r="B199" s="51">
        <f t="shared" si="2"/>
        <v>45116</v>
      </c>
      <c r="C199" s="27" t="s">
        <v>49</v>
      </c>
      <c r="D199" s="29" t="s">
        <v>50</v>
      </c>
      <c r="E199" s="45" t="s">
        <v>50</v>
      </c>
      <c r="F199" s="45" t="s">
        <v>50</v>
      </c>
      <c r="G199" s="45" t="s">
        <v>50</v>
      </c>
      <c r="H199" s="45" t="s">
        <v>50</v>
      </c>
    </row>
    <row r="200" spans="2:8" s="35" customFormat="1" ht="14.25" customHeight="1" x14ac:dyDescent="0.25">
      <c r="B200" s="51">
        <f t="shared" si="2"/>
        <v>45117</v>
      </c>
      <c r="C200" s="27" t="s">
        <v>49</v>
      </c>
      <c r="D200" s="29" t="s">
        <v>50</v>
      </c>
      <c r="E200" s="45" t="s">
        <v>50</v>
      </c>
      <c r="F200" s="45" t="s">
        <v>50</v>
      </c>
      <c r="G200" s="45" t="s">
        <v>50</v>
      </c>
      <c r="H200" s="45" t="s">
        <v>50</v>
      </c>
    </row>
    <row r="201" spans="2:8" s="35" customFormat="1" ht="42.65" customHeight="1" x14ac:dyDescent="0.25">
      <c r="B201" s="51">
        <f t="shared" si="2"/>
        <v>45118</v>
      </c>
      <c r="C201" s="27" t="s">
        <v>52</v>
      </c>
      <c r="D201" s="29">
        <v>35</v>
      </c>
      <c r="E201" s="45">
        <v>1146.25</v>
      </c>
      <c r="F201" s="45">
        <v>32.75</v>
      </c>
      <c r="G201" s="45">
        <v>32.75</v>
      </c>
      <c r="H201" s="45">
        <v>32.75</v>
      </c>
    </row>
    <row r="202" spans="2:8" s="35" customFormat="1" ht="14.25" customHeight="1" x14ac:dyDescent="0.25">
      <c r="B202" s="51">
        <f t="shared" si="2"/>
        <v>45119</v>
      </c>
      <c r="C202" s="27" t="s">
        <v>49</v>
      </c>
      <c r="D202" s="29" t="s">
        <v>50</v>
      </c>
      <c r="E202" s="45" t="s">
        <v>50</v>
      </c>
      <c r="F202" s="45" t="s">
        <v>50</v>
      </c>
      <c r="G202" s="45" t="s">
        <v>50</v>
      </c>
      <c r="H202" s="45" t="s">
        <v>50</v>
      </c>
    </row>
    <row r="203" spans="2:8" s="35" customFormat="1" ht="47.15" customHeight="1" x14ac:dyDescent="0.25">
      <c r="B203" s="51">
        <f t="shared" si="2"/>
        <v>45120</v>
      </c>
      <c r="C203" s="27" t="s">
        <v>52</v>
      </c>
      <c r="D203" s="29">
        <v>133</v>
      </c>
      <c r="E203" s="45">
        <v>3817.1</v>
      </c>
      <c r="F203" s="45">
        <v>28.7</v>
      </c>
      <c r="G203" s="45">
        <v>28.7</v>
      </c>
      <c r="H203" s="45">
        <v>28.7</v>
      </c>
    </row>
    <row r="204" spans="2:8" s="35" customFormat="1" ht="14.25" customHeight="1" x14ac:dyDescent="0.25">
      <c r="B204" s="51">
        <f t="shared" ref="B204:B267" si="3">B203+1</f>
        <v>45121</v>
      </c>
      <c r="C204" s="27" t="s">
        <v>49</v>
      </c>
      <c r="D204" s="29" t="s">
        <v>50</v>
      </c>
      <c r="E204" s="45" t="s">
        <v>50</v>
      </c>
      <c r="F204" s="45" t="s">
        <v>50</v>
      </c>
      <c r="G204" s="45" t="s">
        <v>50</v>
      </c>
      <c r="H204" s="45" t="s">
        <v>50</v>
      </c>
    </row>
    <row r="205" spans="2:8" s="35" customFormat="1" ht="47.15" customHeight="1" x14ac:dyDescent="0.25">
      <c r="B205" s="51">
        <f t="shared" si="3"/>
        <v>45122</v>
      </c>
      <c r="C205" s="27" t="s">
        <v>52</v>
      </c>
      <c r="D205" s="29">
        <v>52</v>
      </c>
      <c r="E205" s="45">
        <v>1458.8</v>
      </c>
      <c r="F205" s="45">
        <v>28.053846153846152</v>
      </c>
      <c r="G205" s="45">
        <v>27.82</v>
      </c>
      <c r="H205" s="45">
        <v>28.2</v>
      </c>
    </row>
    <row r="206" spans="2:8" s="35" customFormat="1" ht="13.5" x14ac:dyDescent="0.25">
      <c r="B206" s="51">
        <f t="shared" si="3"/>
        <v>45123</v>
      </c>
      <c r="C206" s="27" t="s">
        <v>49</v>
      </c>
      <c r="D206" s="29" t="s">
        <v>50</v>
      </c>
      <c r="E206" s="45" t="s">
        <v>50</v>
      </c>
      <c r="F206" s="45" t="s">
        <v>50</v>
      </c>
      <c r="G206" s="45" t="s">
        <v>50</v>
      </c>
      <c r="H206" s="45" t="s">
        <v>50</v>
      </c>
    </row>
    <row r="207" spans="2:8" s="35" customFormat="1" ht="12" customHeight="1" x14ac:dyDescent="0.25">
      <c r="B207" s="51">
        <f t="shared" si="3"/>
        <v>45124</v>
      </c>
      <c r="C207" s="27" t="s">
        <v>49</v>
      </c>
      <c r="D207" s="29" t="s">
        <v>50</v>
      </c>
      <c r="E207" s="45" t="s">
        <v>50</v>
      </c>
      <c r="F207" s="45" t="s">
        <v>50</v>
      </c>
      <c r="G207" s="45" t="s">
        <v>50</v>
      </c>
      <c r="H207" s="45" t="s">
        <v>50</v>
      </c>
    </row>
    <row r="208" spans="2:8" s="35" customFormat="1" ht="43.5" customHeight="1" x14ac:dyDescent="0.25">
      <c r="B208" s="51">
        <f t="shared" si="3"/>
        <v>45125</v>
      </c>
      <c r="C208" s="27" t="s">
        <v>52</v>
      </c>
      <c r="D208" s="29">
        <v>57</v>
      </c>
      <c r="E208" s="45">
        <v>1482</v>
      </c>
      <c r="F208" s="45">
        <v>26</v>
      </c>
      <c r="G208" s="45">
        <v>26</v>
      </c>
      <c r="H208" s="45">
        <v>26</v>
      </c>
    </row>
    <row r="209" spans="2:8" s="35" customFormat="1" ht="14.25" customHeight="1" x14ac:dyDescent="0.25">
      <c r="B209" s="51">
        <f t="shared" si="3"/>
        <v>45126</v>
      </c>
      <c r="C209" s="27" t="s">
        <v>49</v>
      </c>
      <c r="D209" s="29" t="s">
        <v>50</v>
      </c>
      <c r="E209" s="45" t="s">
        <v>50</v>
      </c>
      <c r="F209" s="45" t="s">
        <v>50</v>
      </c>
      <c r="G209" s="45" t="s">
        <v>50</v>
      </c>
      <c r="H209" s="45" t="s">
        <v>50</v>
      </c>
    </row>
    <row r="210" spans="2:8" s="35" customFormat="1" ht="41.15" customHeight="1" x14ac:dyDescent="0.25">
      <c r="B210" s="51">
        <f t="shared" si="3"/>
        <v>45127</v>
      </c>
      <c r="C210" s="27" t="s">
        <v>52</v>
      </c>
      <c r="D210" s="29">
        <v>18</v>
      </c>
      <c r="E210" s="45">
        <v>506.16</v>
      </c>
      <c r="F210" s="45">
        <v>28.12</v>
      </c>
      <c r="G210" s="45">
        <v>28.12</v>
      </c>
      <c r="H210" s="45">
        <v>28.12</v>
      </c>
    </row>
    <row r="211" spans="2:8" s="35" customFormat="1" ht="14.25" customHeight="1" x14ac:dyDescent="0.25">
      <c r="B211" s="51">
        <f t="shared" si="3"/>
        <v>45128</v>
      </c>
      <c r="C211" s="27" t="s">
        <v>49</v>
      </c>
      <c r="D211" s="29" t="s">
        <v>50</v>
      </c>
      <c r="E211" s="45" t="s">
        <v>50</v>
      </c>
      <c r="F211" s="45" t="s">
        <v>50</v>
      </c>
      <c r="G211" s="45" t="s">
        <v>50</v>
      </c>
      <c r="H211" s="45" t="s">
        <v>50</v>
      </c>
    </row>
    <row r="212" spans="2:8" s="35" customFormat="1" ht="44.15" customHeight="1" x14ac:dyDescent="0.25">
      <c r="B212" s="51">
        <f t="shared" si="3"/>
        <v>45129</v>
      </c>
      <c r="C212" s="27" t="s">
        <v>52</v>
      </c>
      <c r="D212" s="29">
        <v>91</v>
      </c>
      <c r="E212" s="45">
        <v>2775.5</v>
      </c>
      <c r="F212" s="45">
        <v>30.5</v>
      </c>
      <c r="G212" s="45">
        <v>30.5</v>
      </c>
      <c r="H212" s="45">
        <v>30.5</v>
      </c>
    </row>
    <row r="213" spans="2:8" s="35" customFormat="1" ht="14.25" customHeight="1" x14ac:dyDescent="0.25">
      <c r="B213" s="51">
        <f t="shared" si="3"/>
        <v>45130</v>
      </c>
      <c r="C213" s="27" t="s">
        <v>49</v>
      </c>
      <c r="D213" s="29" t="s">
        <v>50</v>
      </c>
      <c r="E213" s="45" t="s">
        <v>50</v>
      </c>
      <c r="F213" s="45" t="s">
        <v>50</v>
      </c>
      <c r="G213" s="45" t="s">
        <v>50</v>
      </c>
      <c r="H213" s="45" t="s">
        <v>50</v>
      </c>
    </row>
    <row r="214" spans="2:8" s="35" customFormat="1" ht="14.25" customHeight="1" x14ac:dyDescent="0.25">
      <c r="B214" s="51">
        <f t="shared" si="3"/>
        <v>45131</v>
      </c>
      <c r="C214" s="27" t="s">
        <v>49</v>
      </c>
      <c r="D214" s="29" t="s">
        <v>50</v>
      </c>
      <c r="E214" s="45" t="s">
        <v>50</v>
      </c>
      <c r="F214" s="45" t="s">
        <v>50</v>
      </c>
      <c r="G214" s="45" t="s">
        <v>50</v>
      </c>
      <c r="H214" s="45" t="s">
        <v>50</v>
      </c>
    </row>
    <row r="215" spans="2:8" s="35" customFormat="1" ht="41.15" customHeight="1" x14ac:dyDescent="0.25">
      <c r="B215" s="51">
        <f t="shared" si="3"/>
        <v>45132</v>
      </c>
      <c r="C215" s="27" t="s">
        <v>52</v>
      </c>
      <c r="D215" s="29">
        <v>69</v>
      </c>
      <c r="E215" s="45">
        <v>2028.6</v>
      </c>
      <c r="F215" s="45">
        <v>29.4</v>
      </c>
      <c r="G215" s="45">
        <v>29.4</v>
      </c>
      <c r="H215" s="45">
        <v>29.4</v>
      </c>
    </row>
    <row r="216" spans="2:8" s="35" customFormat="1" ht="14.25" customHeight="1" x14ac:dyDescent="0.25">
      <c r="B216" s="51">
        <f t="shared" si="3"/>
        <v>45133</v>
      </c>
      <c r="C216" s="27" t="s">
        <v>49</v>
      </c>
      <c r="D216" s="29" t="s">
        <v>50</v>
      </c>
      <c r="E216" s="45" t="s">
        <v>50</v>
      </c>
      <c r="F216" s="45" t="s">
        <v>50</v>
      </c>
      <c r="G216" s="45" t="s">
        <v>50</v>
      </c>
      <c r="H216" s="45" t="s">
        <v>50</v>
      </c>
    </row>
    <row r="217" spans="2:8" s="35" customFormat="1" ht="40.5" customHeight="1" x14ac:dyDescent="0.25">
      <c r="B217" s="51">
        <f t="shared" si="3"/>
        <v>45134</v>
      </c>
      <c r="C217" s="27" t="s">
        <v>52</v>
      </c>
      <c r="D217" s="29">
        <v>18</v>
      </c>
      <c r="E217" s="45">
        <v>579.6</v>
      </c>
      <c r="F217" s="45">
        <v>32.200000000000003</v>
      </c>
      <c r="G217" s="45">
        <v>32.200000000000003</v>
      </c>
      <c r="H217" s="45">
        <v>32.200000000000003</v>
      </c>
    </row>
    <row r="218" spans="2:8" s="35" customFormat="1" ht="14.25" customHeight="1" x14ac:dyDescent="0.25">
      <c r="B218" s="51">
        <f t="shared" si="3"/>
        <v>45135</v>
      </c>
      <c r="C218" s="27" t="s">
        <v>49</v>
      </c>
      <c r="D218" s="29" t="s">
        <v>50</v>
      </c>
      <c r="E218" s="45" t="s">
        <v>50</v>
      </c>
      <c r="F218" s="45" t="s">
        <v>50</v>
      </c>
      <c r="G218" s="45" t="s">
        <v>50</v>
      </c>
      <c r="H218" s="45" t="s">
        <v>50</v>
      </c>
    </row>
    <row r="219" spans="2:8" s="35" customFormat="1" ht="47.15" customHeight="1" x14ac:dyDescent="0.25">
      <c r="B219" s="51">
        <f t="shared" si="3"/>
        <v>45136</v>
      </c>
      <c r="C219" s="27" t="s">
        <v>52</v>
      </c>
      <c r="D219" s="29">
        <v>69</v>
      </c>
      <c r="E219" s="45">
        <v>1897.5</v>
      </c>
      <c r="F219" s="45">
        <v>27.5</v>
      </c>
      <c r="G219" s="45">
        <v>27.5</v>
      </c>
      <c r="H219" s="45">
        <v>27.5</v>
      </c>
    </row>
    <row r="220" spans="2:8" s="35" customFormat="1" ht="14.25" customHeight="1" x14ac:dyDescent="0.25">
      <c r="B220" s="51">
        <f t="shared" si="3"/>
        <v>45137</v>
      </c>
      <c r="C220" s="27" t="s">
        <v>49</v>
      </c>
      <c r="D220" s="29" t="s">
        <v>50</v>
      </c>
      <c r="E220" s="45" t="s">
        <v>50</v>
      </c>
      <c r="F220" s="45" t="s">
        <v>50</v>
      </c>
      <c r="G220" s="45" t="s">
        <v>50</v>
      </c>
      <c r="H220" s="45" t="s">
        <v>50</v>
      </c>
    </row>
    <row r="221" spans="2:8" s="35" customFormat="1" ht="14.25" customHeight="1" x14ac:dyDescent="0.25">
      <c r="B221" s="51">
        <f t="shared" si="3"/>
        <v>45138</v>
      </c>
      <c r="C221" s="27" t="s">
        <v>49</v>
      </c>
      <c r="D221" s="29" t="s">
        <v>50</v>
      </c>
      <c r="E221" s="45" t="s">
        <v>50</v>
      </c>
      <c r="F221" s="45" t="s">
        <v>50</v>
      </c>
      <c r="G221" s="45" t="s">
        <v>50</v>
      </c>
      <c r="H221" s="45" t="s">
        <v>50</v>
      </c>
    </row>
    <row r="222" spans="2:8" s="35" customFormat="1" ht="46.5" customHeight="1" x14ac:dyDescent="0.25">
      <c r="B222" s="51">
        <f t="shared" si="3"/>
        <v>45139</v>
      </c>
      <c r="C222" s="27" t="s">
        <v>52</v>
      </c>
      <c r="D222" s="29">
        <v>122</v>
      </c>
      <c r="E222" s="45">
        <v>3239.1</v>
      </c>
      <c r="F222" s="45">
        <v>26.55</v>
      </c>
      <c r="G222" s="45">
        <v>26.55</v>
      </c>
      <c r="H222" s="45">
        <v>26.55</v>
      </c>
    </row>
    <row r="223" spans="2:8" s="35" customFormat="1" ht="43.5" customHeight="1" x14ac:dyDescent="0.25">
      <c r="B223" s="51">
        <f t="shared" si="3"/>
        <v>45140</v>
      </c>
      <c r="C223" s="27" t="s">
        <v>52</v>
      </c>
      <c r="D223" s="29">
        <v>382</v>
      </c>
      <c r="E223" s="45">
        <v>10524.1</v>
      </c>
      <c r="F223" s="45">
        <v>27.55</v>
      </c>
      <c r="G223" s="45">
        <v>27.55</v>
      </c>
      <c r="H223" s="45">
        <v>27.55</v>
      </c>
    </row>
    <row r="224" spans="2:8" s="35" customFormat="1" ht="14.25" customHeight="1" x14ac:dyDescent="0.25">
      <c r="B224" s="51">
        <f t="shared" si="3"/>
        <v>45141</v>
      </c>
      <c r="C224" s="27" t="s">
        <v>49</v>
      </c>
      <c r="D224" s="29" t="s">
        <v>50</v>
      </c>
      <c r="E224" s="45" t="s">
        <v>50</v>
      </c>
      <c r="F224" s="45" t="s">
        <v>50</v>
      </c>
      <c r="G224" s="45" t="s">
        <v>50</v>
      </c>
      <c r="H224" s="45" t="s">
        <v>50</v>
      </c>
    </row>
    <row r="225" spans="2:8" s="35" customFormat="1" ht="14.25" customHeight="1" x14ac:dyDescent="0.25">
      <c r="B225" s="51">
        <f t="shared" si="3"/>
        <v>45142</v>
      </c>
      <c r="C225" s="27" t="s">
        <v>49</v>
      </c>
      <c r="D225" s="29" t="s">
        <v>50</v>
      </c>
      <c r="E225" s="45" t="s">
        <v>50</v>
      </c>
      <c r="F225" s="45" t="s">
        <v>50</v>
      </c>
      <c r="G225" s="45" t="s">
        <v>50</v>
      </c>
      <c r="H225" s="45" t="s">
        <v>50</v>
      </c>
    </row>
    <row r="226" spans="2:8" s="35" customFormat="1" ht="43" customHeight="1" x14ac:dyDescent="0.25">
      <c r="B226" s="51">
        <f t="shared" si="3"/>
        <v>45143</v>
      </c>
      <c r="C226" s="27" t="s">
        <v>52</v>
      </c>
      <c r="D226" s="29">
        <v>250</v>
      </c>
      <c r="E226" s="45">
        <v>7225</v>
      </c>
      <c r="F226" s="45">
        <v>28.9</v>
      </c>
      <c r="G226" s="45">
        <v>28.9</v>
      </c>
      <c r="H226" s="45">
        <v>28.9</v>
      </c>
    </row>
    <row r="227" spans="2:8" s="35" customFormat="1" ht="14.25" customHeight="1" x14ac:dyDescent="0.25">
      <c r="B227" s="51">
        <f t="shared" si="3"/>
        <v>45144</v>
      </c>
      <c r="C227" s="27" t="s">
        <v>49</v>
      </c>
      <c r="D227" s="29" t="s">
        <v>50</v>
      </c>
      <c r="E227" s="45" t="s">
        <v>50</v>
      </c>
      <c r="F227" s="45" t="s">
        <v>50</v>
      </c>
      <c r="G227" s="45" t="s">
        <v>50</v>
      </c>
      <c r="H227" s="45" t="s">
        <v>50</v>
      </c>
    </row>
    <row r="228" spans="2:8" s="35" customFormat="1" ht="14.25" customHeight="1" x14ac:dyDescent="0.25">
      <c r="B228" s="51">
        <f t="shared" si="3"/>
        <v>45145</v>
      </c>
      <c r="C228" s="27" t="s">
        <v>49</v>
      </c>
      <c r="D228" s="29" t="s">
        <v>50</v>
      </c>
      <c r="E228" s="45" t="s">
        <v>50</v>
      </c>
      <c r="F228" s="45" t="s">
        <v>50</v>
      </c>
      <c r="G228" s="45" t="s">
        <v>50</v>
      </c>
      <c r="H228" s="45" t="s">
        <v>50</v>
      </c>
    </row>
    <row r="229" spans="2:8" s="35" customFormat="1" ht="44.15" customHeight="1" x14ac:dyDescent="0.25">
      <c r="B229" s="51">
        <f t="shared" si="3"/>
        <v>45146</v>
      </c>
      <c r="C229" s="27" t="s">
        <v>52</v>
      </c>
      <c r="D229" s="29">
        <v>79</v>
      </c>
      <c r="E229" s="45">
        <v>2306.8000000000002</v>
      </c>
      <c r="F229" s="45">
        <v>29.2</v>
      </c>
      <c r="G229" s="45">
        <v>29.2</v>
      </c>
      <c r="H229" s="45">
        <v>29.2</v>
      </c>
    </row>
    <row r="230" spans="2:8" s="35" customFormat="1" ht="14.25" customHeight="1" x14ac:dyDescent="0.25">
      <c r="B230" s="51">
        <f t="shared" si="3"/>
        <v>45147</v>
      </c>
      <c r="C230" s="27" t="s">
        <v>49</v>
      </c>
      <c r="D230" s="29" t="s">
        <v>50</v>
      </c>
      <c r="E230" s="45" t="s">
        <v>50</v>
      </c>
      <c r="F230" s="45" t="s">
        <v>50</v>
      </c>
      <c r="G230" s="45" t="s">
        <v>50</v>
      </c>
      <c r="H230" s="45" t="s">
        <v>50</v>
      </c>
    </row>
    <row r="231" spans="2:8" s="35" customFormat="1" ht="42" customHeight="1" x14ac:dyDescent="0.25">
      <c r="B231" s="51">
        <f t="shared" si="3"/>
        <v>45148</v>
      </c>
      <c r="C231" s="27" t="s">
        <v>52</v>
      </c>
      <c r="D231" s="29">
        <v>81</v>
      </c>
      <c r="E231" s="45">
        <v>2680.29</v>
      </c>
      <c r="F231" s="45">
        <v>33.090000000000003</v>
      </c>
      <c r="G231" s="45">
        <v>33.090000000000003</v>
      </c>
      <c r="H231" s="45">
        <v>33.090000000000003</v>
      </c>
    </row>
    <row r="232" spans="2:8" s="35" customFormat="1" ht="14.25" customHeight="1" x14ac:dyDescent="0.25">
      <c r="B232" s="51">
        <f t="shared" si="3"/>
        <v>45149</v>
      </c>
      <c r="C232" s="27" t="s">
        <v>49</v>
      </c>
      <c r="D232" s="29" t="s">
        <v>50</v>
      </c>
      <c r="E232" s="45" t="s">
        <v>50</v>
      </c>
      <c r="F232" s="45" t="s">
        <v>50</v>
      </c>
      <c r="G232" s="45" t="s">
        <v>50</v>
      </c>
      <c r="H232" s="45" t="s">
        <v>50</v>
      </c>
    </row>
    <row r="233" spans="2:8" s="35" customFormat="1" ht="41.5" customHeight="1" x14ac:dyDescent="0.25">
      <c r="B233" s="51">
        <f t="shared" si="3"/>
        <v>45150</v>
      </c>
      <c r="C233" s="27" t="s">
        <v>52</v>
      </c>
      <c r="D233" s="29">
        <v>119</v>
      </c>
      <c r="E233" s="45">
        <v>4432.75</v>
      </c>
      <c r="F233" s="45">
        <v>37.25</v>
      </c>
      <c r="G233" s="45">
        <v>37.25</v>
      </c>
      <c r="H233" s="45">
        <v>37.25</v>
      </c>
    </row>
    <row r="234" spans="2:8" s="35" customFormat="1" ht="14.25" customHeight="1" x14ac:dyDescent="0.25">
      <c r="B234" s="51">
        <f t="shared" si="3"/>
        <v>45151</v>
      </c>
      <c r="C234" s="27" t="s">
        <v>49</v>
      </c>
      <c r="D234" s="29" t="s">
        <v>50</v>
      </c>
      <c r="E234" s="45" t="s">
        <v>50</v>
      </c>
      <c r="F234" s="45" t="s">
        <v>50</v>
      </c>
      <c r="G234" s="45" t="s">
        <v>50</v>
      </c>
      <c r="H234" s="45" t="s">
        <v>50</v>
      </c>
    </row>
    <row r="235" spans="2:8" s="35" customFormat="1" ht="14.25" customHeight="1" x14ac:dyDescent="0.25">
      <c r="B235" s="51">
        <f t="shared" si="3"/>
        <v>45152</v>
      </c>
      <c r="C235" s="27" t="s">
        <v>49</v>
      </c>
      <c r="D235" s="29" t="s">
        <v>50</v>
      </c>
      <c r="E235" s="45" t="s">
        <v>50</v>
      </c>
      <c r="F235" s="45" t="s">
        <v>50</v>
      </c>
      <c r="G235" s="45" t="s">
        <v>50</v>
      </c>
      <c r="H235" s="45" t="s">
        <v>50</v>
      </c>
    </row>
    <row r="236" spans="2:8" s="35" customFormat="1" ht="41.5" customHeight="1" x14ac:dyDescent="0.25">
      <c r="B236" s="51">
        <f t="shared" si="3"/>
        <v>45153</v>
      </c>
      <c r="C236" s="27" t="s">
        <v>52</v>
      </c>
      <c r="D236" s="29">
        <v>380</v>
      </c>
      <c r="E236" s="45">
        <v>13010.2</v>
      </c>
      <c r="F236" s="45">
        <v>34.24</v>
      </c>
      <c r="G236" s="45">
        <v>34.19</v>
      </c>
      <c r="H236" s="45">
        <v>34.29</v>
      </c>
    </row>
    <row r="237" spans="2:8" s="35" customFormat="1" ht="14.25" customHeight="1" x14ac:dyDescent="0.25">
      <c r="B237" s="51">
        <f t="shared" si="3"/>
        <v>45154</v>
      </c>
      <c r="C237" s="27" t="s">
        <v>49</v>
      </c>
      <c r="D237" s="29" t="s">
        <v>50</v>
      </c>
      <c r="E237" s="45" t="s">
        <v>50</v>
      </c>
      <c r="F237" s="45" t="s">
        <v>50</v>
      </c>
      <c r="G237" s="45" t="s">
        <v>50</v>
      </c>
      <c r="H237" s="45" t="s">
        <v>50</v>
      </c>
    </row>
    <row r="238" spans="2:8" s="35" customFormat="1" ht="43.5" customHeight="1" x14ac:dyDescent="0.25">
      <c r="B238" s="51">
        <f t="shared" si="3"/>
        <v>45155</v>
      </c>
      <c r="C238" s="27" t="s">
        <v>52</v>
      </c>
      <c r="D238" s="29">
        <v>81</v>
      </c>
      <c r="E238" s="45">
        <v>2984.85</v>
      </c>
      <c r="F238" s="45">
        <v>36.85</v>
      </c>
      <c r="G238" s="45">
        <v>36.85</v>
      </c>
      <c r="H238" s="45">
        <v>36.85</v>
      </c>
    </row>
    <row r="239" spans="2:8" s="35" customFormat="1" ht="14.25" customHeight="1" x14ac:dyDescent="0.25">
      <c r="B239" s="51">
        <f t="shared" si="3"/>
        <v>45156</v>
      </c>
      <c r="C239" s="27" t="s">
        <v>49</v>
      </c>
      <c r="D239" s="29" t="s">
        <v>50</v>
      </c>
      <c r="E239" s="45" t="s">
        <v>50</v>
      </c>
      <c r="F239" s="45" t="s">
        <v>50</v>
      </c>
      <c r="G239" s="45" t="s">
        <v>50</v>
      </c>
      <c r="H239" s="45" t="s">
        <v>50</v>
      </c>
    </row>
    <row r="240" spans="2:8" s="35" customFormat="1" ht="40.5" customHeight="1" x14ac:dyDescent="0.25">
      <c r="B240" s="51">
        <f t="shared" si="3"/>
        <v>45157</v>
      </c>
      <c r="C240" s="27" t="s">
        <v>52</v>
      </c>
      <c r="D240" s="29">
        <v>24</v>
      </c>
      <c r="E240" s="45">
        <v>867.6</v>
      </c>
      <c r="F240" s="45">
        <v>36.15</v>
      </c>
      <c r="G240" s="45">
        <v>36.15</v>
      </c>
      <c r="H240" s="45">
        <v>36.15</v>
      </c>
    </row>
    <row r="241" spans="2:14" s="35" customFormat="1" ht="14.25" customHeight="1" x14ac:dyDescent="0.25">
      <c r="B241" s="51">
        <f t="shared" si="3"/>
        <v>45158</v>
      </c>
      <c r="C241" s="27" t="s">
        <v>49</v>
      </c>
      <c r="D241" s="29" t="s">
        <v>50</v>
      </c>
      <c r="E241" s="45" t="s">
        <v>50</v>
      </c>
      <c r="F241" s="45" t="s">
        <v>50</v>
      </c>
      <c r="G241" s="45" t="s">
        <v>50</v>
      </c>
      <c r="H241" s="45" t="s">
        <v>50</v>
      </c>
    </row>
    <row r="242" spans="2:14" s="35" customFormat="1" ht="14.15" customHeight="1" x14ac:dyDescent="0.25">
      <c r="B242" s="51">
        <f t="shared" si="3"/>
        <v>45159</v>
      </c>
      <c r="C242" s="27" t="s">
        <v>49</v>
      </c>
      <c r="D242" s="29" t="s">
        <v>50</v>
      </c>
      <c r="E242" s="45" t="s">
        <v>50</v>
      </c>
      <c r="F242" s="45" t="s">
        <v>50</v>
      </c>
      <c r="G242" s="45" t="s">
        <v>50</v>
      </c>
      <c r="H242" s="45" t="s">
        <v>50</v>
      </c>
    </row>
    <row r="243" spans="2:14" s="35" customFormat="1" ht="43" customHeight="1" x14ac:dyDescent="0.25">
      <c r="B243" s="51">
        <f t="shared" si="3"/>
        <v>45160</v>
      </c>
      <c r="C243" s="27" t="s">
        <v>52</v>
      </c>
      <c r="D243" s="29">
        <v>106</v>
      </c>
      <c r="E243" s="45">
        <v>4065.1</v>
      </c>
      <c r="F243" s="45">
        <v>38.35</v>
      </c>
      <c r="G243" s="45">
        <v>38.35</v>
      </c>
      <c r="H243" s="45">
        <v>38.35</v>
      </c>
    </row>
    <row r="244" spans="2:14" s="35" customFormat="1" ht="14.25" customHeight="1" x14ac:dyDescent="0.25">
      <c r="B244" s="51">
        <f t="shared" si="3"/>
        <v>45161</v>
      </c>
      <c r="C244" s="27" t="s">
        <v>49</v>
      </c>
      <c r="D244" s="29" t="s">
        <v>50</v>
      </c>
      <c r="E244" s="45" t="s">
        <v>50</v>
      </c>
      <c r="F244" s="45" t="s">
        <v>50</v>
      </c>
      <c r="G244" s="45" t="s">
        <v>50</v>
      </c>
      <c r="H244" s="45" t="s">
        <v>50</v>
      </c>
    </row>
    <row r="245" spans="2:14" s="35" customFormat="1" ht="42.65" customHeight="1" x14ac:dyDescent="0.25">
      <c r="B245" s="51">
        <f t="shared" si="3"/>
        <v>45162</v>
      </c>
      <c r="C245" s="27" t="s">
        <v>52</v>
      </c>
      <c r="D245" s="29">
        <v>36</v>
      </c>
      <c r="E245" s="45">
        <v>1382.4</v>
      </c>
      <c r="F245" s="45">
        <v>38.4</v>
      </c>
      <c r="G245" s="45">
        <v>38.4</v>
      </c>
      <c r="H245" s="45">
        <v>38.4</v>
      </c>
    </row>
    <row r="246" spans="2:14" s="35" customFormat="1" ht="14.25" customHeight="1" x14ac:dyDescent="0.25">
      <c r="B246" s="51">
        <f t="shared" si="3"/>
        <v>45163</v>
      </c>
      <c r="C246" s="27"/>
      <c r="D246" s="29"/>
      <c r="E246" s="45"/>
      <c r="F246" s="45"/>
      <c r="G246" s="45"/>
      <c r="H246" s="45"/>
    </row>
    <row r="247" spans="2:14" s="35" customFormat="1" ht="27" x14ac:dyDescent="0.25">
      <c r="B247" s="51">
        <f t="shared" si="3"/>
        <v>45164</v>
      </c>
      <c r="C247" s="27" t="s">
        <v>52</v>
      </c>
      <c r="D247" s="29">
        <v>95</v>
      </c>
      <c r="E247" s="45">
        <v>3175.5</v>
      </c>
      <c r="F247" s="45">
        <v>33.43</v>
      </c>
      <c r="G247" s="45">
        <v>32.5</v>
      </c>
      <c r="H247" s="45">
        <v>33.6</v>
      </c>
    </row>
    <row r="248" spans="2:14" s="35" customFormat="1" ht="14.25" customHeight="1" x14ac:dyDescent="0.25">
      <c r="B248" s="51">
        <f t="shared" si="3"/>
        <v>45165</v>
      </c>
      <c r="C248" s="27" t="s">
        <v>49</v>
      </c>
      <c r="D248" s="29" t="s">
        <v>50</v>
      </c>
      <c r="E248" s="45" t="s">
        <v>50</v>
      </c>
      <c r="F248" s="45" t="s">
        <v>50</v>
      </c>
      <c r="G248" s="45" t="s">
        <v>50</v>
      </c>
      <c r="H248" s="45" t="s">
        <v>50</v>
      </c>
    </row>
    <row r="249" spans="2:14" s="35" customFormat="1" ht="14.25" customHeight="1" x14ac:dyDescent="0.25">
      <c r="B249" s="51">
        <f t="shared" si="3"/>
        <v>45166</v>
      </c>
      <c r="C249" s="27" t="s">
        <v>49</v>
      </c>
      <c r="D249" s="29" t="s">
        <v>50</v>
      </c>
      <c r="E249" s="45" t="s">
        <v>50</v>
      </c>
      <c r="F249" s="45" t="s">
        <v>50</v>
      </c>
      <c r="G249" s="45" t="s">
        <v>50</v>
      </c>
      <c r="H249" s="45" t="s">
        <v>50</v>
      </c>
    </row>
    <row r="250" spans="2:14" s="35" customFormat="1" ht="36.75" customHeight="1" x14ac:dyDescent="0.25">
      <c r="B250" s="51">
        <f t="shared" si="3"/>
        <v>45167</v>
      </c>
      <c r="C250" s="27" t="s">
        <v>52</v>
      </c>
      <c r="D250" s="29">
        <v>32</v>
      </c>
      <c r="E250" s="45">
        <v>1126.4000000000001</v>
      </c>
      <c r="F250" s="45">
        <v>35.200000000000003</v>
      </c>
      <c r="G250" s="45">
        <v>35.200000000000003</v>
      </c>
      <c r="H250" s="45">
        <v>35.200000000000003</v>
      </c>
    </row>
    <row r="251" spans="2:14" s="35" customFormat="1" ht="14.25" customHeight="1" x14ac:dyDescent="0.25">
      <c r="B251" s="51">
        <f t="shared" si="3"/>
        <v>45168</v>
      </c>
      <c r="C251" s="27" t="s">
        <v>49</v>
      </c>
      <c r="D251" s="29" t="s">
        <v>50</v>
      </c>
      <c r="E251" s="45" t="s">
        <v>50</v>
      </c>
      <c r="F251" s="45" t="s">
        <v>50</v>
      </c>
      <c r="G251" s="45" t="s">
        <v>50</v>
      </c>
      <c r="H251" s="45" t="s">
        <v>50</v>
      </c>
    </row>
    <row r="252" spans="2:14" s="35" customFormat="1" ht="28.5" customHeight="1" x14ac:dyDescent="0.25">
      <c r="B252" s="51">
        <f t="shared" si="3"/>
        <v>45169</v>
      </c>
      <c r="C252" s="27" t="s">
        <v>53</v>
      </c>
      <c r="D252" s="29">
        <v>71</v>
      </c>
      <c r="E252" s="45">
        <v>2520.5</v>
      </c>
      <c r="F252" s="45">
        <v>35.5</v>
      </c>
      <c r="G252" s="45">
        <v>35.5</v>
      </c>
      <c r="H252" s="45">
        <v>35.5</v>
      </c>
    </row>
    <row r="253" spans="2:14" s="35" customFormat="1" ht="27" x14ac:dyDescent="0.25">
      <c r="B253" s="51">
        <f t="shared" si="3"/>
        <v>45170</v>
      </c>
      <c r="C253" s="27" t="s">
        <v>52</v>
      </c>
      <c r="D253" s="29">
        <v>412</v>
      </c>
      <c r="E253" s="45">
        <v>14049.2</v>
      </c>
      <c r="F253" s="45">
        <v>34.1</v>
      </c>
      <c r="G253" s="45">
        <v>34.1</v>
      </c>
      <c r="H253" s="45">
        <v>34.1</v>
      </c>
    </row>
    <row r="254" spans="2:14" s="35" customFormat="1" ht="14.25" customHeight="1" x14ac:dyDescent="0.25">
      <c r="B254" s="51">
        <f t="shared" si="3"/>
        <v>45171</v>
      </c>
      <c r="C254" s="27" t="s">
        <v>49</v>
      </c>
      <c r="D254" s="29" t="s">
        <v>50</v>
      </c>
      <c r="E254" s="45" t="s">
        <v>50</v>
      </c>
      <c r="F254" s="45" t="s">
        <v>50</v>
      </c>
      <c r="G254" s="45" t="s">
        <v>50</v>
      </c>
      <c r="H254" s="45" t="s">
        <v>50</v>
      </c>
    </row>
    <row r="255" spans="2:14" s="35" customFormat="1" ht="14.25" customHeight="1" x14ac:dyDescent="0.25">
      <c r="B255" s="51">
        <f t="shared" si="3"/>
        <v>45172</v>
      </c>
      <c r="C255" s="27" t="s">
        <v>49</v>
      </c>
      <c r="D255" s="29" t="s">
        <v>50</v>
      </c>
      <c r="E255" s="45" t="s">
        <v>50</v>
      </c>
      <c r="F255" s="45" t="s">
        <v>50</v>
      </c>
      <c r="G255" s="45" t="s">
        <v>50</v>
      </c>
      <c r="H255" s="45" t="s">
        <v>50</v>
      </c>
    </row>
    <row r="256" spans="2:14" s="35" customFormat="1" ht="14.25" customHeight="1" x14ac:dyDescent="0.25">
      <c r="B256" s="51">
        <f t="shared" si="3"/>
        <v>45173</v>
      </c>
      <c r="C256" s="27" t="s">
        <v>49</v>
      </c>
      <c r="D256" s="29" t="s">
        <v>50</v>
      </c>
      <c r="E256" s="45" t="s">
        <v>50</v>
      </c>
      <c r="F256" s="45" t="s">
        <v>50</v>
      </c>
      <c r="G256" s="45" t="s">
        <v>50</v>
      </c>
      <c r="H256" s="45" t="s">
        <v>50</v>
      </c>
      <c r="K256"/>
      <c r="L256"/>
      <c r="M256"/>
      <c r="N256"/>
    </row>
    <row r="257" spans="2:8" s="35" customFormat="1" ht="31" customHeight="1" x14ac:dyDescent="0.25">
      <c r="B257" s="51">
        <f t="shared" si="3"/>
        <v>45174</v>
      </c>
      <c r="C257" s="27" t="s">
        <v>52</v>
      </c>
      <c r="D257" s="29">
        <v>87</v>
      </c>
      <c r="E257" s="45">
        <v>3045</v>
      </c>
      <c r="F257" s="45">
        <v>35</v>
      </c>
      <c r="G257" s="45">
        <v>35</v>
      </c>
      <c r="H257" s="45">
        <v>35</v>
      </c>
    </row>
    <row r="258" spans="2:8" s="35" customFormat="1" ht="14.25" customHeight="1" x14ac:dyDescent="0.25">
      <c r="B258" s="51">
        <f t="shared" si="3"/>
        <v>45175</v>
      </c>
      <c r="C258" s="27" t="s">
        <v>49</v>
      </c>
      <c r="D258" s="29" t="s">
        <v>50</v>
      </c>
      <c r="E258" s="45" t="s">
        <v>50</v>
      </c>
      <c r="F258" s="45" t="s">
        <v>50</v>
      </c>
      <c r="G258" s="45" t="s">
        <v>50</v>
      </c>
      <c r="H258" s="45" t="s">
        <v>50</v>
      </c>
    </row>
    <row r="259" spans="2:8" s="35" customFormat="1" ht="35.5" customHeight="1" x14ac:dyDescent="0.25">
      <c r="B259" s="51">
        <f t="shared" si="3"/>
        <v>45176</v>
      </c>
      <c r="C259" s="27" t="s">
        <v>52</v>
      </c>
      <c r="D259" s="29">
        <v>88</v>
      </c>
      <c r="E259" s="45">
        <v>2948</v>
      </c>
      <c r="F259" s="45">
        <v>33.5</v>
      </c>
      <c r="G259" s="45">
        <v>33.5</v>
      </c>
      <c r="H259" s="45">
        <v>33.5</v>
      </c>
    </row>
    <row r="260" spans="2:8" s="35" customFormat="1" ht="14.25" customHeight="1" x14ac:dyDescent="0.25">
      <c r="B260" s="51">
        <f t="shared" si="3"/>
        <v>45177</v>
      </c>
      <c r="C260" s="27" t="s">
        <v>49</v>
      </c>
      <c r="D260" s="29" t="s">
        <v>50</v>
      </c>
      <c r="E260" s="45" t="s">
        <v>50</v>
      </c>
      <c r="F260" s="45" t="s">
        <v>50</v>
      </c>
      <c r="G260" s="45" t="s">
        <v>50</v>
      </c>
      <c r="H260" s="45" t="s">
        <v>50</v>
      </c>
    </row>
    <row r="261" spans="2:8" s="35" customFormat="1" ht="39" customHeight="1" x14ac:dyDescent="0.25">
      <c r="B261" s="51">
        <f t="shared" si="3"/>
        <v>45178</v>
      </c>
      <c r="C261" s="27" t="s">
        <v>52</v>
      </c>
      <c r="D261" s="29">
        <v>370</v>
      </c>
      <c r="E261" s="45">
        <v>12580</v>
      </c>
      <c r="F261" s="45">
        <v>34</v>
      </c>
      <c r="G261" s="45">
        <v>34</v>
      </c>
      <c r="H261" s="45">
        <v>34</v>
      </c>
    </row>
    <row r="262" spans="2:8" s="35" customFormat="1" ht="14.25" customHeight="1" x14ac:dyDescent="0.25">
      <c r="B262" s="51">
        <f t="shared" si="3"/>
        <v>45179</v>
      </c>
      <c r="C262" s="27" t="s">
        <v>49</v>
      </c>
      <c r="D262" s="29" t="s">
        <v>50</v>
      </c>
      <c r="E262" s="45" t="s">
        <v>50</v>
      </c>
      <c r="F262" s="45" t="s">
        <v>50</v>
      </c>
      <c r="G262" s="45" t="s">
        <v>50</v>
      </c>
      <c r="H262" s="45" t="s">
        <v>50</v>
      </c>
    </row>
    <row r="263" spans="2:8" s="35" customFormat="1" ht="14.25" customHeight="1" x14ac:dyDescent="0.25">
      <c r="B263" s="51">
        <f t="shared" si="3"/>
        <v>45180</v>
      </c>
      <c r="C263" s="27" t="s">
        <v>49</v>
      </c>
      <c r="D263" s="29" t="s">
        <v>50</v>
      </c>
      <c r="E263" s="45" t="s">
        <v>50</v>
      </c>
      <c r="F263" s="45" t="s">
        <v>50</v>
      </c>
      <c r="G263" s="45" t="s">
        <v>50</v>
      </c>
      <c r="H263" s="45" t="s">
        <v>50</v>
      </c>
    </row>
    <row r="264" spans="2:8" s="35" customFormat="1" ht="41.15" customHeight="1" x14ac:dyDescent="0.25">
      <c r="B264" s="51">
        <f t="shared" si="3"/>
        <v>45181</v>
      </c>
      <c r="C264" s="27" t="s">
        <v>52</v>
      </c>
      <c r="D264" s="29">
        <v>339</v>
      </c>
      <c r="E264" s="45">
        <v>12543</v>
      </c>
      <c r="F264" s="45">
        <v>37</v>
      </c>
      <c r="G264" s="45">
        <v>37</v>
      </c>
      <c r="H264" s="45">
        <v>37</v>
      </c>
    </row>
    <row r="265" spans="2:8" s="35" customFormat="1" ht="14.25" customHeight="1" x14ac:dyDescent="0.25">
      <c r="B265" s="51">
        <f t="shared" si="3"/>
        <v>45182</v>
      </c>
      <c r="C265" s="27" t="s">
        <v>49</v>
      </c>
      <c r="D265" s="29" t="s">
        <v>50</v>
      </c>
      <c r="E265" s="45" t="s">
        <v>50</v>
      </c>
      <c r="F265" s="45" t="s">
        <v>50</v>
      </c>
      <c r="G265" s="45" t="s">
        <v>50</v>
      </c>
      <c r="H265" s="45" t="s">
        <v>50</v>
      </c>
    </row>
    <row r="266" spans="2:8" s="35" customFormat="1" ht="42" customHeight="1" x14ac:dyDescent="0.25">
      <c r="B266" s="51">
        <f t="shared" si="3"/>
        <v>45183</v>
      </c>
      <c r="C266" s="27" t="s">
        <v>52</v>
      </c>
      <c r="D266" s="29">
        <v>206</v>
      </c>
      <c r="E266" s="45">
        <v>7271.8</v>
      </c>
      <c r="F266" s="45">
        <v>35.299999999999997</v>
      </c>
      <c r="G266" s="45">
        <v>35.299999999999997</v>
      </c>
      <c r="H266" s="45">
        <v>35.299999999999997</v>
      </c>
    </row>
    <row r="267" spans="2:8" s="35" customFormat="1" ht="14.25" customHeight="1" x14ac:dyDescent="0.25">
      <c r="B267" s="51">
        <f t="shared" si="3"/>
        <v>45184</v>
      </c>
      <c r="C267" s="27" t="s">
        <v>49</v>
      </c>
      <c r="D267" s="29" t="s">
        <v>50</v>
      </c>
      <c r="E267" s="45" t="s">
        <v>50</v>
      </c>
      <c r="F267" s="45" t="s">
        <v>50</v>
      </c>
      <c r="G267" s="45" t="s">
        <v>50</v>
      </c>
      <c r="H267" s="45" t="s">
        <v>50</v>
      </c>
    </row>
    <row r="268" spans="2:8" s="35" customFormat="1" ht="41.15" customHeight="1" x14ac:dyDescent="0.25">
      <c r="B268" s="51">
        <f t="shared" ref="B268:B331" si="4">B267+1</f>
        <v>45185</v>
      </c>
      <c r="C268" s="27" t="s">
        <v>52</v>
      </c>
      <c r="D268" s="29">
        <v>84</v>
      </c>
      <c r="E268" s="45">
        <v>2906.4</v>
      </c>
      <c r="F268" s="45">
        <v>34.6</v>
      </c>
      <c r="G268" s="45">
        <v>34.6</v>
      </c>
      <c r="H268" s="45">
        <v>34.6</v>
      </c>
    </row>
    <row r="269" spans="2:8" s="35" customFormat="1" ht="14.25" customHeight="1" x14ac:dyDescent="0.25">
      <c r="B269" s="51">
        <f t="shared" si="4"/>
        <v>45186</v>
      </c>
      <c r="C269" s="27" t="s">
        <v>49</v>
      </c>
      <c r="D269" s="29" t="s">
        <v>50</v>
      </c>
      <c r="E269" s="45" t="s">
        <v>50</v>
      </c>
      <c r="F269" s="45" t="s">
        <v>50</v>
      </c>
      <c r="G269" s="45" t="s">
        <v>50</v>
      </c>
      <c r="H269" s="45" t="s">
        <v>50</v>
      </c>
    </row>
    <row r="270" spans="2:8" s="35" customFormat="1" ht="14.25" customHeight="1" x14ac:dyDescent="0.25">
      <c r="B270" s="51">
        <f t="shared" si="4"/>
        <v>45187</v>
      </c>
      <c r="C270" s="27" t="s">
        <v>49</v>
      </c>
      <c r="D270" s="29" t="s">
        <v>50</v>
      </c>
      <c r="E270" s="45" t="s">
        <v>50</v>
      </c>
      <c r="F270" s="45" t="s">
        <v>50</v>
      </c>
      <c r="G270" s="45" t="s">
        <v>50</v>
      </c>
      <c r="H270" s="45" t="s">
        <v>50</v>
      </c>
    </row>
    <row r="271" spans="2:8" s="35" customFormat="1" ht="44.15" customHeight="1" x14ac:dyDescent="0.25">
      <c r="B271" s="51">
        <f t="shared" si="4"/>
        <v>45188</v>
      </c>
      <c r="C271" s="27" t="s">
        <v>52</v>
      </c>
      <c r="D271" s="29">
        <v>260</v>
      </c>
      <c r="E271" s="45">
        <v>9230</v>
      </c>
      <c r="F271" s="45">
        <v>35.5</v>
      </c>
      <c r="G271" s="45">
        <v>35.5</v>
      </c>
      <c r="H271" s="45">
        <v>35.5</v>
      </c>
    </row>
    <row r="272" spans="2:8" s="35" customFormat="1" ht="14.25" customHeight="1" x14ac:dyDescent="0.25">
      <c r="B272" s="51">
        <f t="shared" si="4"/>
        <v>45189</v>
      </c>
      <c r="C272" s="27" t="s">
        <v>49</v>
      </c>
      <c r="D272" s="29" t="s">
        <v>50</v>
      </c>
      <c r="E272" s="45" t="s">
        <v>50</v>
      </c>
      <c r="F272" s="45" t="s">
        <v>50</v>
      </c>
      <c r="G272" s="45" t="s">
        <v>50</v>
      </c>
      <c r="H272" s="45" t="s">
        <v>50</v>
      </c>
    </row>
    <row r="273" spans="2:10" s="35" customFormat="1" ht="40.5" customHeight="1" x14ac:dyDescent="0.25">
      <c r="B273" s="51">
        <f t="shared" si="4"/>
        <v>45190</v>
      </c>
      <c r="C273" s="27" t="s">
        <v>52</v>
      </c>
      <c r="D273" s="29">
        <v>24</v>
      </c>
      <c r="E273" s="45">
        <v>886.8</v>
      </c>
      <c r="F273" s="45">
        <v>36.950000000000003</v>
      </c>
      <c r="G273" s="45">
        <v>36.950000000000003</v>
      </c>
      <c r="H273" s="45">
        <v>36.950000000000003</v>
      </c>
    </row>
    <row r="274" spans="2:10" s="35" customFormat="1" ht="41.15" customHeight="1" x14ac:dyDescent="0.25">
      <c r="B274" s="51">
        <f t="shared" si="4"/>
        <v>45191</v>
      </c>
      <c r="C274" s="27" t="s">
        <v>52</v>
      </c>
      <c r="D274" s="29">
        <v>343</v>
      </c>
      <c r="E274" s="45">
        <v>13699.42</v>
      </c>
      <c r="F274" s="45">
        <v>39.94</v>
      </c>
      <c r="G274" s="45">
        <v>39.94</v>
      </c>
      <c r="H274" s="45">
        <v>39.94</v>
      </c>
    </row>
    <row r="275" spans="2:10" s="35" customFormat="1" ht="14.25" customHeight="1" x14ac:dyDescent="0.25">
      <c r="B275" s="51">
        <f t="shared" si="4"/>
        <v>45192</v>
      </c>
      <c r="C275" s="27" t="s">
        <v>49</v>
      </c>
      <c r="D275" s="29" t="s">
        <v>50</v>
      </c>
      <c r="E275" s="45" t="s">
        <v>50</v>
      </c>
      <c r="F275" s="45" t="s">
        <v>50</v>
      </c>
      <c r="G275" s="45" t="s">
        <v>50</v>
      </c>
      <c r="H275" s="45" t="s">
        <v>50</v>
      </c>
    </row>
    <row r="276" spans="2:10" s="35" customFormat="1" ht="14.25" customHeight="1" x14ac:dyDescent="0.25">
      <c r="B276" s="51">
        <f t="shared" si="4"/>
        <v>45193</v>
      </c>
      <c r="C276" s="27" t="s">
        <v>49</v>
      </c>
      <c r="D276" s="29" t="s">
        <v>50</v>
      </c>
      <c r="E276" s="45" t="s">
        <v>50</v>
      </c>
      <c r="F276" s="45" t="s">
        <v>50</v>
      </c>
      <c r="G276" s="45" t="s">
        <v>50</v>
      </c>
      <c r="H276" s="45" t="s">
        <v>50</v>
      </c>
    </row>
    <row r="277" spans="2:10" s="35" customFormat="1" ht="14.25" customHeight="1" x14ac:dyDescent="0.25">
      <c r="B277" s="51">
        <f t="shared" si="4"/>
        <v>45194</v>
      </c>
      <c r="C277" s="27" t="s">
        <v>49</v>
      </c>
      <c r="D277" s="29" t="s">
        <v>50</v>
      </c>
      <c r="E277" s="45" t="s">
        <v>50</v>
      </c>
      <c r="F277" s="45" t="s">
        <v>50</v>
      </c>
      <c r="G277" s="45" t="s">
        <v>50</v>
      </c>
      <c r="H277" s="45" t="s">
        <v>50</v>
      </c>
    </row>
    <row r="278" spans="2:10" s="35" customFormat="1" ht="42.65" customHeight="1" x14ac:dyDescent="0.25">
      <c r="B278" s="51">
        <f t="shared" si="4"/>
        <v>45195</v>
      </c>
      <c r="C278" s="27" t="s">
        <v>52</v>
      </c>
      <c r="D278" s="29">
        <v>221</v>
      </c>
      <c r="E278" s="45">
        <v>9646.65</v>
      </c>
      <c r="F278" s="45">
        <v>43.65</v>
      </c>
      <c r="G278" s="45">
        <v>43.65</v>
      </c>
      <c r="H278" s="45">
        <v>43.65</v>
      </c>
    </row>
    <row r="279" spans="2:10" s="35" customFormat="1" ht="14.25" customHeight="1" x14ac:dyDescent="0.25">
      <c r="B279" s="51">
        <f t="shared" si="4"/>
        <v>45196</v>
      </c>
      <c r="C279" s="27" t="s">
        <v>49</v>
      </c>
      <c r="D279" s="29" t="s">
        <v>50</v>
      </c>
      <c r="E279" s="45" t="s">
        <v>50</v>
      </c>
      <c r="F279" s="45" t="s">
        <v>50</v>
      </c>
      <c r="G279" s="45" t="s">
        <v>50</v>
      </c>
      <c r="H279" s="45" t="s">
        <v>50</v>
      </c>
    </row>
    <row r="280" spans="2:10" s="35" customFormat="1" ht="41.5" customHeight="1" x14ac:dyDescent="0.25">
      <c r="B280" s="51">
        <f t="shared" si="4"/>
        <v>45197</v>
      </c>
      <c r="C280" s="27" t="s">
        <v>52</v>
      </c>
      <c r="D280" s="29">
        <v>27</v>
      </c>
      <c r="E280" s="45">
        <v>1053</v>
      </c>
      <c r="F280" s="45">
        <v>39</v>
      </c>
      <c r="G280" s="45">
        <v>39</v>
      </c>
      <c r="H280" s="45">
        <v>39</v>
      </c>
      <c r="I280" s="78"/>
      <c r="J280" s="78"/>
    </row>
    <row r="281" spans="2:10" s="35" customFormat="1" ht="14.25" customHeight="1" x14ac:dyDescent="0.25">
      <c r="B281" s="51">
        <f t="shared" si="4"/>
        <v>45198</v>
      </c>
      <c r="C281" s="27" t="s">
        <v>49</v>
      </c>
      <c r="D281" s="29" t="s">
        <v>50</v>
      </c>
      <c r="E281" s="45" t="s">
        <v>50</v>
      </c>
      <c r="F281" s="45" t="s">
        <v>50</v>
      </c>
      <c r="G281" s="45" t="s">
        <v>50</v>
      </c>
      <c r="H281" s="45" t="s">
        <v>50</v>
      </c>
    </row>
    <row r="282" spans="2:10" s="35" customFormat="1" ht="42.65" customHeight="1" x14ac:dyDescent="0.25">
      <c r="B282" s="51">
        <f t="shared" si="4"/>
        <v>45199</v>
      </c>
      <c r="C282" s="27" t="s">
        <v>52</v>
      </c>
      <c r="D282" s="29">
        <v>60</v>
      </c>
      <c r="E282" s="45">
        <v>2347.1999999999998</v>
      </c>
      <c r="F282" s="45">
        <v>39.119999999999997</v>
      </c>
      <c r="G282" s="45">
        <v>39.119999999999997</v>
      </c>
      <c r="H282" s="45">
        <v>39.119999999999997</v>
      </c>
    </row>
    <row r="283" spans="2:10" s="35" customFormat="1" ht="14.25" customHeight="1" x14ac:dyDescent="0.25">
      <c r="B283" s="51">
        <f t="shared" si="4"/>
        <v>45200</v>
      </c>
      <c r="C283" s="27" t="s">
        <v>49</v>
      </c>
      <c r="D283" s="29" t="s">
        <v>50</v>
      </c>
      <c r="E283" s="45" t="s">
        <v>50</v>
      </c>
      <c r="F283" s="45" t="s">
        <v>50</v>
      </c>
      <c r="G283" s="45" t="s">
        <v>50</v>
      </c>
      <c r="H283" s="45" t="s">
        <v>50</v>
      </c>
    </row>
    <row r="284" spans="2:10" s="35" customFormat="1" ht="14.25" customHeight="1" x14ac:dyDescent="0.25">
      <c r="B284" s="51">
        <f t="shared" si="4"/>
        <v>45201</v>
      </c>
      <c r="C284" s="27" t="s">
        <v>49</v>
      </c>
      <c r="D284" s="29" t="s">
        <v>50</v>
      </c>
      <c r="E284" s="45" t="s">
        <v>50</v>
      </c>
      <c r="F284" s="45" t="s">
        <v>50</v>
      </c>
      <c r="G284" s="45" t="s">
        <v>50</v>
      </c>
      <c r="H284" s="45" t="s">
        <v>50</v>
      </c>
    </row>
    <row r="285" spans="2:10" s="35" customFormat="1" ht="44.15" customHeight="1" x14ac:dyDescent="0.25">
      <c r="B285" s="51">
        <f t="shared" si="4"/>
        <v>45202</v>
      </c>
      <c r="C285" s="27" t="s">
        <v>52</v>
      </c>
      <c r="D285" s="29">
        <v>67</v>
      </c>
      <c r="E285" s="45">
        <v>2512.5</v>
      </c>
      <c r="F285" s="45">
        <v>37.5</v>
      </c>
      <c r="G285" s="45">
        <v>37.5</v>
      </c>
      <c r="H285" s="45">
        <v>37.5</v>
      </c>
    </row>
    <row r="286" spans="2:10" s="35" customFormat="1" ht="14.25" customHeight="1" x14ac:dyDescent="0.25">
      <c r="B286" s="51">
        <f t="shared" si="4"/>
        <v>45203</v>
      </c>
      <c r="C286" s="27" t="s">
        <v>49</v>
      </c>
      <c r="D286" s="29" t="s">
        <v>50</v>
      </c>
      <c r="E286" s="45" t="s">
        <v>50</v>
      </c>
      <c r="F286" s="45" t="s">
        <v>50</v>
      </c>
      <c r="G286" s="45" t="s">
        <v>50</v>
      </c>
      <c r="H286" s="45" t="s">
        <v>50</v>
      </c>
    </row>
    <row r="287" spans="2:10" s="35" customFormat="1" ht="42.65" customHeight="1" x14ac:dyDescent="0.25">
      <c r="B287" s="51">
        <f t="shared" si="4"/>
        <v>45204</v>
      </c>
      <c r="C287" s="27" t="s">
        <v>52</v>
      </c>
      <c r="D287" s="29">
        <v>29</v>
      </c>
      <c r="E287" s="45">
        <v>986</v>
      </c>
      <c r="F287" s="45">
        <v>34</v>
      </c>
      <c r="G287" s="45">
        <v>34</v>
      </c>
      <c r="H287" s="45">
        <v>34</v>
      </c>
    </row>
    <row r="288" spans="2:10" s="35" customFormat="1" ht="14.25" customHeight="1" x14ac:dyDescent="0.25">
      <c r="B288" s="51">
        <f t="shared" si="4"/>
        <v>45205</v>
      </c>
      <c r="C288" s="27" t="s">
        <v>49</v>
      </c>
      <c r="D288" s="29" t="s">
        <v>50</v>
      </c>
      <c r="E288" s="45" t="s">
        <v>50</v>
      </c>
      <c r="F288" s="45" t="s">
        <v>50</v>
      </c>
      <c r="G288" s="45" t="s">
        <v>50</v>
      </c>
      <c r="H288" s="45" t="s">
        <v>50</v>
      </c>
    </row>
    <row r="289" spans="2:8" s="35" customFormat="1" ht="43.5" customHeight="1" x14ac:dyDescent="0.25">
      <c r="B289" s="51">
        <f t="shared" si="4"/>
        <v>45206</v>
      </c>
      <c r="C289" s="27" t="s">
        <v>52</v>
      </c>
      <c r="D289" s="29">
        <v>383</v>
      </c>
      <c r="E289" s="45">
        <v>13175.2</v>
      </c>
      <c r="F289" s="45">
        <v>34.4</v>
      </c>
      <c r="G289" s="45">
        <v>34.4</v>
      </c>
      <c r="H289" s="45">
        <v>34.4</v>
      </c>
    </row>
    <row r="290" spans="2:8" s="35" customFormat="1" ht="14.25" customHeight="1" x14ac:dyDescent="0.25">
      <c r="B290" s="51">
        <f t="shared" si="4"/>
        <v>45207</v>
      </c>
      <c r="C290" s="27" t="s">
        <v>49</v>
      </c>
      <c r="D290" s="29" t="s">
        <v>50</v>
      </c>
      <c r="E290" s="45" t="s">
        <v>50</v>
      </c>
      <c r="F290" s="45" t="s">
        <v>50</v>
      </c>
      <c r="G290" s="45" t="s">
        <v>50</v>
      </c>
      <c r="H290" s="45" t="s">
        <v>50</v>
      </c>
    </row>
    <row r="291" spans="2:8" s="35" customFormat="1" ht="14.25" customHeight="1" x14ac:dyDescent="0.25">
      <c r="B291" s="51">
        <f t="shared" si="4"/>
        <v>45208</v>
      </c>
      <c r="C291" s="27" t="s">
        <v>49</v>
      </c>
      <c r="D291" s="29" t="s">
        <v>50</v>
      </c>
      <c r="E291" s="45" t="s">
        <v>50</v>
      </c>
      <c r="F291" s="45" t="s">
        <v>50</v>
      </c>
      <c r="G291" s="45" t="s">
        <v>50</v>
      </c>
      <c r="H291" s="45" t="s">
        <v>50</v>
      </c>
    </row>
    <row r="292" spans="2:8" s="35" customFormat="1" ht="43.5" customHeight="1" x14ac:dyDescent="0.25">
      <c r="B292" s="51">
        <f t="shared" si="4"/>
        <v>45209</v>
      </c>
      <c r="C292" s="27" t="s">
        <v>52</v>
      </c>
      <c r="D292" s="29">
        <v>77</v>
      </c>
      <c r="E292" s="45">
        <v>2945.25</v>
      </c>
      <c r="F292" s="45">
        <v>38.25</v>
      </c>
      <c r="G292" s="45">
        <v>38.25</v>
      </c>
      <c r="H292" s="45">
        <v>38.25</v>
      </c>
    </row>
    <row r="293" spans="2:8" s="35" customFormat="1" ht="14.25" customHeight="1" x14ac:dyDescent="0.25">
      <c r="B293" s="51">
        <f t="shared" si="4"/>
        <v>45210</v>
      </c>
      <c r="C293" s="27" t="s">
        <v>49</v>
      </c>
      <c r="D293" s="29" t="s">
        <v>50</v>
      </c>
      <c r="E293" s="45" t="s">
        <v>50</v>
      </c>
      <c r="F293" s="45" t="s">
        <v>50</v>
      </c>
      <c r="G293" s="45" t="s">
        <v>50</v>
      </c>
      <c r="H293" s="45" t="s">
        <v>50</v>
      </c>
    </row>
    <row r="294" spans="2:8" s="35" customFormat="1" ht="43.5" customHeight="1" x14ac:dyDescent="0.25">
      <c r="B294" s="51">
        <f t="shared" si="4"/>
        <v>45211</v>
      </c>
      <c r="C294" s="27" t="s">
        <v>52</v>
      </c>
      <c r="D294" s="29">
        <v>19</v>
      </c>
      <c r="E294" s="45">
        <v>866.4</v>
      </c>
      <c r="F294" s="45">
        <v>45.6</v>
      </c>
      <c r="G294" s="45">
        <v>45.6</v>
      </c>
      <c r="H294" s="45">
        <v>45.6</v>
      </c>
    </row>
    <row r="295" spans="2:8" s="35" customFormat="1" ht="14.25" customHeight="1" x14ac:dyDescent="0.25">
      <c r="B295" s="51">
        <f t="shared" si="4"/>
        <v>45212</v>
      </c>
      <c r="C295" s="27" t="s">
        <v>49</v>
      </c>
      <c r="D295" s="29" t="s">
        <v>50</v>
      </c>
      <c r="E295" s="45" t="s">
        <v>50</v>
      </c>
      <c r="F295" s="45" t="s">
        <v>50</v>
      </c>
      <c r="G295" s="45" t="s">
        <v>50</v>
      </c>
      <c r="H295" s="45" t="s">
        <v>50</v>
      </c>
    </row>
    <row r="296" spans="2:8" s="35" customFormat="1" ht="43.5" customHeight="1" x14ac:dyDescent="0.25">
      <c r="B296" s="51">
        <f t="shared" si="4"/>
        <v>45213</v>
      </c>
      <c r="C296" s="27" t="s">
        <v>52</v>
      </c>
      <c r="D296" s="29">
        <v>39</v>
      </c>
      <c r="E296" s="45">
        <v>2059.1999999999998</v>
      </c>
      <c r="F296" s="45">
        <v>52.8</v>
      </c>
      <c r="G296" s="45">
        <v>52.8</v>
      </c>
      <c r="H296" s="45">
        <v>52.8</v>
      </c>
    </row>
    <row r="297" spans="2:8" s="35" customFormat="1" ht="14.25" customHeight="1" x14ac:dyDescent="0.25">
      <c r="B297" s="51">
        <f t="shared" si="4"/>
        <v>45214</v>
      </c>
      <c r="C297" s="27" t="s">
        <v>49</v>
      </c>
      <c r="D297" s="29" t="s">
        <v>50</v>
      </c>
      <c r="E297" s="45" t="s">
        <v>50</v>
      </c>
      <c r="F297" s="45" t="s">
        <v>50</v>
      </c>
      <c r="G297" s="45" t="s">
        <v>50</v>
      </c>
      <c r="H297" s="45" t="s">
        <v>50</v>
      </c>
    </row>
    <row r="298" spans="2:8" s="35" customFormat="1" ht="14.25" customHeight="1" x14ac:dyDescent="0.25">
      <c r="B298" s="51">
        <f t="shared" si="4"/>
        <v>45215</v>
      </c>
      <c r="C298" s="27" t="s">
        <v>49</v>
      </c>
      <c r="D298" s="29" t="s">
        <v>50</v>
      </c>
      <c r="E298" s="45" t="s">
        <v>50</v>
      </c>
      <c r="F298" s="45" t="s">
        <v>50</v>
      </c>
      <c r="G298" s="45" t="s">
        <v>50</v>
      </c>
      <c r="H298" s="45" t="s">
        <v>50</v>
      </c>
    </row>
    <row r="299" spans="2:8" s="35" customFormat="1" ht="43.5" customHeight="1" x14ac:dyDescent="0.25">
      <c r="B299" s="51">
        <f t="shared" si="4"/>
        <v>45216</v>
      </c>
      <c r="C299" s="27" t="s">
        <v>52</v>
      </c>
      <c r="D299" s="29">
        <v>351</v>
      </c>
      <c r="E299" s="45">
        <v>17901</v>
      </c>
      <c r="F299" s="45">
        <v>51</v>
      </c>
      <c r="G299" s="45">
        <v>51</v>
      </c>
      <c r="H299" s="45">
        <v>51</v>
      </c>
    </row>
    <row r="300" spans="2:8" s="35" customFormat="1" ht="14.25" customHeight="1" x14ac:dyDescent="0.25">
      <c r="B300" s="51">
        <f t="shared" si="4"/>
        <v>45217</v>
      </c>
      <c r="C300" s="27" t="s">
        <v>49</v>
      </c>
      <c r="D300" s="29" t="s">
        <v>50</v>
      </c>
      <c r="E300" s="45" t="s">
        <v>50</v>
      </c>
      <c r="F300" s="45" t="s">
        <v>50</v>
      </c>
      <c r="G300" s="45" t="s">
        <v>50</v>
      </c>
      <c r="H300" s="45" t="s">
        <v>50</v>
      </c>
    </row>
    <row r="301" spans="2:8" s="35" customFormat="1" ht="45.65" customHeight="1" x14ac:dyDescent="0.25">
      <c r="B301" s="51">
        <f t="shared" si="4"/>
        <v>45218</v>
      </c>
      <c r="C301" s="27" t="s">
        <v>52</v>
      </c>
      <c r="D301" s="29">
        <v>37</v>
      </c>
      <c r="E301" s="45">
        <v>1554</v>
      </c>
      <c r="F301" s="45">
        <v>42</v>
      </c>
      <c r="G301" s="45">
        <v>42</v>
      </c>
      <c r="H301" s="45">
        <v>42</v>
      </c>
    </row>
    <row r="302" spans="2:8" s="35" customFormat="1" ht="14.25" customHeight="1" x14ac:dyDescent="0.25">
      <c r="B302" s="51">
        <f t="shared" si="4"/>
        <v>45219</v>
      </c>
      <c r="C302" s="27" t="s">
        <v>49</v>
      </c>
      <c r="D302" s="29" t="s">
        <v>50</v>
      </c>
      <c r="E302" s="45" t="s">
        <v>50</v>
      </c>
      <c r="F302" s="45" t="s">
        <v>50</v>
      </c>
      <c r="G302" s="45" t="s">
        <v>50</v>
      </c>
      <c r="H302" s="45" t="s">
        <v>50</v>
      </c>
    </row>
    <row r="303" spans="2:8" s="35" customFormat="1" ht="43.5" customHeight="1" x14ac:dyDescent="0.25">
      <c r="B303" s="51">
        <f t="shared" si="4"/>
        <v>45220</v>
      </c>
      <c r="C303" s="27" t="s">
        <v>51</v>
      </c>
      <c r="D303" s="29">
        <v>-9666</v>
      </c>
      <c r="E303" s="45">
        <v>-423854</v>
      </c>
      <c r="F303" s="45">
        <v>43.84998965445893</v>
      </c>
      <c r="G303" s="45">
        <v>43.7</v>
      </c>
      <c r="H303" s="45">
        <v>44</v>
      </c>
    </row>
    <row r="304" spans="2:8" s="35" customFormat="1" ht="14.25" customHeight="1" x14ac:dyDescent="0.25">
      <c r="B304" s="51">
        <f t="shared" si="4"/>
        <v>45221</v>
      </c>
      <c r="C304" s="27" t="s">
        <v>49</v>
      </c>
      <c r="D304" s="29" t="s">
        <v>50</v>
      </c>
      <c r="E304" s="45" t="s">
        <v>50</v>
      </c>
      <c r="F304" s="45" t="s">
        <v>50</v>
      </c>
      <c r="G304" s="45" t="s">
        <v>50</v>
      </c>
      <c r="H304" s="45" t="s">
        <v>50</v>
      </c>
    </row>
    <row r="305" spans="2:8" s="35" customFormat="1" ht="14.25" customHeight="1" x14ac:dyDescent="0.25">
      <c r="B305" s="51">
        <f t="shared" si="4"/>
        <v>45222</v>
      </c>
      <c r="C305" s="27" t="s">
        <v>49</v>
      </c>
      <c r="D305" s="29" t="s">
        <v>50</v>
      </c>
      <c r="E305" s="45" t="s">
        <v>50</v>
      </c>
      <c r="F305" s="45" t="s">
        <v>50</v>
      </c>
      <c r="G305" s="45" t="s">
        <v>50</v>
      </c>
      <c r="H305" s="45" t="s">
        <v>50</v>
      </c>
    </row>
    <row r="306" spans="2:8" s="35" customFormat="1" ht="41.5" customHeight="1" x14ac:dyDescent="0.25">
      <c r="B306" s="51">
        <f t="shared" si="4"/>
        <v>45223</v>
      </c>
      <c r="C306" s="27" t="s">
        <v>52</v>
      </c>
      <c r="D306" s="29">
        <v>310</v>
      </c>
      <c r="E306" s="45">
        <v>14260</v>
      </c>
      <c r="F306" s="45">
        <v>46</v>
      </c>
      <c r="G306" s="45">
        <v>46</v>
      </c>
      <c r="H306" s="45">
        <v>46</v>
      </c>
    </row>
    <row r="307" spans="2:8" s="35" customFormat="1" ht="14.25" customHeight="1" x14ac:dyDescent="0.25">
      <c r="B307" s="51">
        <f t="shared" si="4"/>
        <v>45224</v>
      </c>
      <c r="C307" s="27" t="s">
        <v>49</v>
      </c>
      <c r="D307" s="29" t="s">
        <v>50</v>
      </c>
      <c r="E307" s="45" t="s">
        <v>50</v>
      </c>
      <c r="F307" s="45" t="s">
        <v>50</v>
      </c>
      <c r="G307" s="45" t="s">
        <v>50</v>
      </c>
      <c r="H307" s="45" t="s">
        <v>50</v>
      </c>
    </row>
    <row r="308" spans="2:8" s="35" customFormat="1" ht="44.15" customHeight="1" x14ac:dyDescent="0.25">
      <c r="B308" s="51">
        <f t="shared" si="4"/>
        <v>45225</v>
      </c>
      <c r="C308" s="27" t="s">
        <v>52</v>
      </c>
      <c r="D308" s="29">
        <v>59</v>
      </c>
      <c r="E308" s="45">
        <v>2696.3</v>
      </c>
      <c r="F308" s="45">
        <v>45.7</v>
      </c>
      <c r="G308" s="45">
        <v>45.7</v>
      </c>
      <c r="H308" s="45">
        <v>45.7</v>
      </c>
    </row>
    <row r="309" spans="2:8" s="35" customFormat="1" ht="14.25" customHeight="1" x14ac:dyDescent="0.25">
      <c r="B309" s="51">
        <f t="shared" si="4"/>
        <v>45226</v>
      </c>
      <c r="C309" s="27" t="s">
        <v>49</v>
      </c>
      <c r="D309" s="29" t="s">
        <v>50</v>
      </c>
      <c r="E309" s="45" t="s">
        <v>50</v>
      </c>
      <c r="F309" s="45" t="s">
        <v>50</v>
      </c>
      <c r="G309" s="45" t="s">
        <v>50</v>
      </c>
      <c r="H309" s="45" t="s">
        <v>50</v>
      </c>
    </row>
    <row r="310" spans="2:8" s="35" customFormat="1" ht="43.5" customHeight="1" x14ac:dyDescent="0.25">
      <c r="B310" s="51">
        <f t="shared" si="4"/>
        <v>45227</v>
      </c>
      <c r="C310" s="27" t="s">
        <v>52</v>
      </c>
      <c r="D310" s="29">
        <v>99</v>
      </c>
      <c r="E310" s="45">
        <v>4455</v>
      </c>
      <c r="F310" s="45">
        <v>45</v>
      </c>
      <c r="G310" s="45">
        <v>45</v>
      </c>
      <c r="H310" s="45">
        <v>45</v>
      </c>
    </row>
    <row r="311" spans="2:8" s="35" customFormat="1" ht="14.25" customHeight="1" x14ac:dyDescent="0.25">
      <c r="B311" s="51">
        <f t="shared" si="4"/>
        <v>45228</v>
      </c>
      <c r="C311" s="27" t="s">
        <v>49</v>
      </c>
      <c r="D311" s="29" t="s">
        <v>50</v>
      </c>
      <c r="E311" s="45" t="s">
        <v>50</v>
      </c>
      <c r="F311" s="45" t="s">
        <v>50</v>
      </c>
      <c r="G311" s="45" t="s">
        <v>50</v>
      </c>
      <c r="H311" s="45" t="s">
        <v>50</v>
      </c>
    </row>
    <row r="312" spans="2:8" s="35" customFormat="1" ht="45" customHeight="1" x14ac:dyDescent="0.25">
      <c r="B312" s="51">
        <f t="shared" si="4"/>
        <v>45229</v>
      </c>
      <c r="C312" s="27" t="s">
        <v>52</v>
      </c>
      <c r="D312" s="29">
        <v>173</v>
      </c>
      <c r="E312" s="45">
        <v>8278.25</v>
      </c>
      <c r="F312" s="45">
        <v>47.851156069364158</v>
      </c>
      <c r="G312" s="45">
        <v>47</v>
      </c>
      <c r="H312" s="45">
        <v>47.95</v>
      </c>
    </row>
    <row r="313" spans="2:8" s="35" customFormat="1" ht="14.25" customHeight="1" x14ac:dyDescent="0.25">
      <c r="B313" s="51">
        <f t="shared" si="4"/>
        <v>45230</v>
      </c>
      <c r="C313" s="27" t="s">
        <v>49</v>
      </c>
      <c r="D313" s="29" t="s">
        <v>50</v>
      </c>
      <c r="E313" s="45" t="s">
        <v>50</v>
      </c>
      <c r="F313" s="45" t="s">
        <v>50</v>
      </c>
      <c r="G313" s="45" t="s">
        <v>50</v>
      </c>
      <c r="H313" s="45" t="s">
        <v>50</v>
      </c>
    </row>
    <row r="314" spans="2:8" s="35" customFormat="1" ht="13.5" x14ac:dyDescent="0.25">
      <c r="B314" s="51">
        <f t="shared" si="4"/>
        <v>45231</v>
      </c>
      <c r="C314" s="27" t="s">
        <v>49</v>
      </c>
      <c r="D314" s="29" t="s">
        <v>50</v>
      </c>
      <c r="E314" s="45" t="s">
        <v>50</v>
      </c>
      <c r="F314" s="45" t="s">
        <v>50</v>
      </c>
      <c r="G314" s="45" t="s">
        <v>50</v>
      </c>
      <c r="H314" s="45" t="s">
        <v>50</v>
      </c>
    </row>
    <row r="315" spans="2:8" s="35" customFormat="1" ht="39.65" customHeight="1" x14ac:dyDescent="0.25">
      <c r="B315" s="51">
        <f t="shared" si="4"/>
        <v>45232</v>
      </c>
      <c r="C315" s="27" t="s">
        <v>52</v>
      </c>
      <c r="D315" s="29">
        <v>53</v>
      </c>
      <c r="E315" s="45">
        <v>1990.15</v>
      </c>
      <c r="F315" s="45">
        <v>37.549999999999997</v>
      </c>
      <c r="G315" s="45">
        <v>37.549999999999997</v>
      </c>
      <c r="H315" s="45">
        <v>37.549999999999997</v>
      </c>
    </row>
    <row r="316" spans="2:8" s="35" customFormat="1" ht="41.15" customHeight="1" x14ac:dyDescent="0.25">
      <c r="B316" s="51">
        <f t="shared" si="4"/>
        <v>45233</v>
      </c>
      <c r="C316" s="27" t="s">
        <v>52</v>
      </c>
      <c r="D316" s="29">
        <v>89</v>
      </c>
      <c r="E316" s="45">
        <v>3310.8</v>
      </c>
      <c r="F316" s="45">
        <v>37.200000000000003</v>
      </c>
      <c r="G316" s="45">
        <v>37.200000000000003</v>
      </c>
      <c r="H316" s="45">
        <v>37.200000000000003</v>
      </c>
    </row>
    <row r="317" spans="2:8" s="35" customFormat="1" ht="14.25" customHeight="1" x14ac:dyDescent="0.25">
      <c r="B317" s="51">
        <f t="shared" si="4"/>
        <v>45234</v>
      </c>
      <c r="C317" s="27" t="s">
        <v>49</v>
      </c>
      <c r="D317" s="29" t="s">
        <v>50</v>
      </c>
      <c r="E317" s="45" t="s">
        <v>50</v>
      </c>
      <c r="F317" s="45" t="s">
        <v>50</v>
      </c>
      <c r="G317" s="45" t="s">
        <v>50</v>
      </c>
      <c r="H317" s="45" t="s">
        <v>50</v>
      </c>
    </row>
    <row r="318" spans="2:8" s="35" customFormat="1" ht="14.25" customHeight="1" x14ac:dyDescent="0.25">
      <c r="B318" s="51">
        <f t="shared" si="4"/>
        <v>45235</v>
      </c>
      <c r="C318" s="27" t="s">
        <v>49</v>
      </c>
      <c r="D318" s="29" t="s">
        <v>50</v>
      </c>
      <c r="E318" s="45" t="s">
        <v>50</v>
      </c>
      <c r="F318" s="45" t="s">
        <v>50</v>
      </c>
      <c r="G318" s="45" t="s">
        <v>50</v>
      </c>
      <c r="H318" s="45" t="s">
        <v>50</v>
      </c>
    </row>
    <row r="319" spans="2:8" s="35" customFormat="1" ht="39.65" customHeight="1" x14ac:dyDescent="0.25">
      <c r="B319" s="51">
        <f t="shared" si="4"/>
        <v>45236</v>
      </c>
      <c r="C319" s="27" t="s">
        <v>51</v>
      </c>
      <c r="D319" s="29">
        <v>-1534</v>
      </c>
      <c r="E319" s="45">
        <v>-58138.6</v>
      </c>
      <c r="F319" s="45">
        <v>37.9</v>
      </c>
      <c r="G319" s="45">
        <v>37.9</v>
      </c>
      <c r="H319" s="45">
        <v>37.9</v>
      </c>
    </row>
    <row r="320" spans="2:8" s="35" customFormat="1" ht="14.25" customHeight="1" x14ac:dyDescent="0.25">
      <c r="B320" s="51">
        <f t="shared" si="4"/>
        <v>45237</v>
      </c>
      <c r="C320" s="27" t="s">
        <v>49</v>
      </c>
      <c r="D320" s="29" t="s">
        <v>50</v>
      </c>
      <c r="E320" s="45" t="s">
        <v>50</v>
      </c>
      <c r="F320" s="45" t="s">
        <v>50</v>
      </c>
      <c r="G320" s="45" t="s">
        <v>50</v>
      </c>
      <c r="H320" s="45" t="s">
        <v>50</v>
      </c>
    </row>
    <row r="321" spans="2:8" s="35" customFormat="1" ht="40.5" customHeight="1" x14ac:dyDescent="0.25">
      <c r="B321" s="51">
        <f t="shared" si="4"/>
        <v>45238</v>
      </c>
      <c r="C321" s="27" t="s">
        <v>52</v>
      </c>
      <c r="D321" s="29">
        <v>4733</v>
      </c>
      <c r="E321" s="45">
        <v>194918.1</v>
      </c>
      <c r="F321" s="45">
        <v>41.182780477498419</v>
      </c>
      <c r="G321" s="45">
        <v>40.85</v>
      </c>
      <c r="H321" s="45">
        <v>41.45</v>
      </c>
    </row>
    <row r="322" spans="2:8" s="35" customFormat="1" ht="14.25" customHeight="1" x14ac:dyDescent="0.25">
      <c r="B322" s="51">
        <f t="shared" si="4"/>
        <v>45239</v>
      </c>
      <c r="C322" s="27" t="s">
        <v>49</v>
      </c>
      <c r="D322" s="29" t="s">
        <v>50</v>
      </c>
      <c r="E322" s="45" t="s">
        <v>50</v>
      </c>
      <c r="F322" s="45" t="s">
        <v>50</v>
      </c>
      <c r="G322" s="45" t="s">
        <v>50</v>
      </c>
      <c r="H322" s="45" t="s">
        <v>50</v>
      </c>
    </row>
    <row r="323" spans="2:8" s="35" customFormat="1" ht="27" x14ac:dyDescent="0.25">
      <c r="B323" s="51">
        <f t="shared" si="4"/>
        <v>45240</v>
      </c>
      <c r="C323" s="27" t="s">
        <v>51</v>
      </c>
      <c r="D323" s="29">
        <v>-7063</v>
      </c>
      <c r="E323" s="45">
        <v>-239864.4</v>
      </c>
      <c r="F323" s="45">
        <f>E323/D323</f>
        <v>33.960696587852183</v>
      </c>
      <c r="G323" s="45">
        <v>33.5</v>
      </c>
      <c r="H323" s="45">
        <v>34.25</v>
      </c>
    </row>
    <row r="324" spans="2:8" s="35" customFormat="1" ht="14.25" customHeight="1" x14ac:dyDescent="0.25">
      <c r="B324" s="51">
        <f t="shared" si="4"/>
        <v>45241</v>
      </c>
      <c r="C324" s="27" t="s">
        <v>49</v>
      </c>
      <c r="D324" s="29" t="s">
        <v>50</v>
      </c>
      <c r="E324" s="45" t="s">
        <v>50</v>
      </c>
      <c r="F324" s="45" t="s">
        <v>50</v>
      </c>
      <c r="G324" s="45" t="s">
        <v>50</v>
      </c>
      <c r="H324" s="45" t="s">
        <v>50</v>
      </c>
    </row>
    <row r="325" spans="2:8" s="35" customFormat="1" ht="14.25" customHeight="1" x14ac:dyDescent="0.25">
      <c r="B325" s="51">
        <f t="shared" si="4"/>
        <v>45242</v>
      </c>
      <c r="C325" s="27" t="s">
        <v>49</v>
      </c>
      <c r="D325" s="29" t="s">
        <v>50</v>
      </c>
      <c r="E325" s="45" t="s">
        <v>50</v>
      </c>
      <c r="F325" s="45" t="s">
        <v>50</v>
      </c>
      <c r="G325" s="45" t="s">
        <v>50</v>
      </c>
      <c r="H325" s="45" t="s">
        <v>50</v>
      </c>
    </row>
    <row r="326" spans="2:8" s="35" customFormat="1" ht="27" x14ac:dyDescent="0.25">
      <c r="B326" s="51">
        <f t="shared" si="4"/>
        <v>45243</v>
      </c>
      <c r="C326" s="27" t="s">
        <v>51</v>
      </c>
      <c r="D326" s="29">
        <v>-1391</v>
      </c>
      <c r="E326" s="45">
        <v>-43774.42</v>
      </c>
      <c r="F326" s="45">
        <f>E326/D326</f>
        <v>31.469748382458661</v>
      </c>
      <c r="G326" s="45">
        <v>31.4</v>
      </c>
      <c r="H326" s="45">
        <v>31.51</v>
      </c>
    </row>
    <row r="327" spans="2:8" s="35" customFormat="1" ht="14.25" customHeight="1" x14ac:dyDescent="0.25">
      <c r="B327" s="51">
        <f t="shared" si="4"/>
        <v>45244</v>
      </c>
      <c r="C327" s="27" t="s">
        <v>49</v>
      </c>
      <c r="D327" s="29" t="s">
        <v>50</v>
      </c>
      <c r="E327" s="45" t="s">
        <v>50</v>
      </c>
      <c r="F327" s="45" t="s">
        <v>50</v>
      </c>
      <c r="G327" s="45" t="s">
        <v>50</v>
      </c>
      <c r="H327" s="45" t="s">
        <v>50</v>
      </c>
    </row>
    <row r="328" spans="2:8" s="35" customFormat="1" ht="14.25" customHeight="1" x14ac:dyDescent="0.25">
      <c r="B328" s="51">
        <f t="shared" si="4"/>
        <v>45245</v>
      </c>
      <c r="C328" s="27" t="s">
        <v>49</v>
      </c>
      <c r="D328" s="29" t="s">
        <v>50</v>
      </c>
      <c r="E328" s="45" t="s">
        <v>50</v>
      </c>
      <c r="F328" s="45" t="s">
        <v>50</v>
      </c>
      <c r="G328" s="45" t="s">
        <v>50</v>
      </c>
      <c r="H328" s="45" t="s">
        <v>50</v>
      </c>
    </row>
    <row r="329" spans="2:8" s="35" customFormat="1" ht="35.15" customHeight="1" x14ac:dyDescent="0.25">
      <c r="B329" s="51">
        <f t="shared" si="4"/>
        <v>45246</v>
      </c>
      <c r="C329" s="27" t="s">
        <v>51</v>
      </c>
      <c r="D329" s="29">
        <v>-4625</v>
      </c>
      <c r="E329" s="45">
        <v>-190503.75</v>
      </c>
      <c r="F329" s="45">
        <v>41.19</v>
      </c>
      <c r="G329" s="45">
        <v>41.19</v>
      </c>
      <c r="H329" s="45">
        <v>41.19</v>
      </c>
    </row>
    <row r="330" spans="2:8" s="35" customFormat="1" ht="42.65" customHeight="1" x14ac:dyDescent="0.25">
      <c r="B330" s="51">
        <f t="shared" si="4"/>
        <v>45247</v>
      </c>
      <c r="C330" s="27" t="s">
        <v>52</v>
      </c>
      <c r="D330" s="48">
        <v>349</v>
      </c>
      <c r="E330" s="45">
        <v>13017.7</v>
      </c>
      <c r="F330" s="49">
        <v>37.299999999999997</v>
      </c>
      <c r="G330" s="49">
        <v>37.299999999999997</v>
      </c>
      <c r="H330" s="49">
        <v>37.299999999999997</v>
      </c>
    </row>
    <row r="331" spans="2:8" s="35" customFormat="1" ht="14.25" customHeight="1" x14ac:dyDescent="0.25">
      <c r="B331" s="51">
        <f t="shared" si="4"/>
        <v>45248</v>
      </c>
      <c r="C331" s="27" t="s">
        <v>49</v>
      </c>
      <c r="D331" s="29" t="s">
        <v>50</v>
      </c>
      <c r="E331" s="45" t="s">
        <v>50</v>
      </c>
      <c r="F331" s="45" t="s">
        <v>50</v>
      </c>
      <c r="G331" s="45" t="s">
        <v>50</v>
      </c>
      <c r="H331" s="45" t="s">
        <v>50</v>
      </c>
    </row>
    <row r="332" spans="2:8" s="35" customFormat="1" ht="14.25" customHeight="1" x14ac:dyDescent="0.25">
      <c r="B332" s="51">
        <f t="shared" ref="B332:B374" si="5">B331+1</f>
        <v>45249</v>
      </c>
      <c r="C332" s="27" t="s">
        <v>49</v>
      </c>
      <c r="D332" s="29" t="s">
        <v>50</v>
      </c>
      <c r="E332" s="45" t="s">
        <v>50</v>
      </c>
      <c r="F332" s="45" t="s">
        <v>50</v>
      </c>
      <c r="G332" s="45" t="s">
        <v>50</v>
      </c>
      <c r="H332" s="45" t="s">
        <v>50</v>
      </c>
    </row>
    <row r="333" spans="2:8" s="35" customFormat="1" ht="40.5" customHeight="1" x14ac:dyDescent="0.25">
      <c r="B333" s="51">
        <f t="shared" si="5"/>
        <v>45250</v>
      </c>
      <c r="C333" s="27" t="s">
        <v>52</v>
      </c>
      <c r="D333" s="29">
        <v>63</v>
      </c>
      <c r="E333" s="45">
        <v>2394</v>
      </c>
      <c r="F333" s="45">
        <v>38</v>
      </c>
      <c r="G333" s="45">
        <v>38</v>
      </c>
      <c r="H333" s="45">
        <v>38</v>
      </c>
    </row>
    <row r="334" spans="2:8" s="35" customFormat="1" ht="14.25" customHeight="1" x14ac:dyDescent="0.25">
      <c r="B334" s="51">
        <f t="shared" si="5"/>
        <v>45251</v>
      </c>
      <c r="C334" s="27" t="s">
        <v>49</v>
      </c>
      <c r="D334" s="29" t="s">
        <v>50</v>
      </c>
      <c r="E334" s="45" t="s">
        <v>50</v>
      </c>
      <c r="F334" s="45" t="s">
        <v>50</v>
      </c>
      <c r="G334" s="45" t="s">
        <v>50</v>
      </c>
      <c r="H334" s="45" t="s">
        <v>50</v>
      </c>
    </row>
    <row r="335" spans="2:8" s="35" customFormat="1" ht="41.5" customHeight="1" x14ac:dyDescent="0.25">
      <c r="B335" s="51">
        <f t="shared" si="5"/>
        <v>45252</v>
      </c>
      <c r="C335" s="27" t="s">
        <v>51</v>
      </c>
      <c r="D335" s="48">
        <v>-16</v>
      </c>
      <c r="E335" s="49">
        <v>-653.6</v>
      </c>
      <c r="F335" s="49">
        <v>40.85</v>
      </c>
      <c r="G335" s="49">
        <v>40.85</v>
      </c>
      <c r="H335" s="49">
        <v>40.85</v>
      </c>
    </row>
    <row r="336" spans="2:8" s="35" customFormat="1" ht="14.25" customHeight="1" x14ac:dyDescent="0.25">
      <c r="B336" s="51">
        <f t="shared" si="5"/>
        <v>45253</v>
      </c>
      <c r="C336" s="27" t="s">
        <v>49</v>
      </c>
      <c r="D336" s="29" t="s">
        <v>50</v>
      </c>
      <c r="E336" s="45" t="s">
        <v>50</v>
      </c>
      <c r="F336" s="45" t="s">
        <v>50</v>
      </c>
      <c r="G336" s="45" t="s">
        <v>50</v>
      </c>
      <c r="H336" s="45" t="s">
        <v>50</v>
      </c>
    </row>
    <row r="337" spans="2:8" s="35" customFormat="1" ht="44" customHeight="1" x14ac:dyDescent="0.25">
      <c r="B337" s="51">
        <f t="shared" si="5"/>
        <v>45254</v>
      </c>
      <c r="C337" s="27" t="s">
        <v>52</v>
      </c>
      <c r="D337" s="29">
        <v>94</v>
      </c>
      <c r="E337" s="45">
        <v>4042</v>
      </c>
      <c r="F337" s="45">
        <v>43</v>
      </c>
      <c r="G337" s="45">
        <v>43</v>
      </c>
      <c r="H337" s="45">
        <v>43</v>
      </c>
    </row>
    <row r="338" spans="2:8" s="35" customFormat="1" ht="14.25" customHeight="1" x14ac:dyDescent="0.25">
      <c r="B338" s="51">
        <f t="shared" si="5"/>
        <v>45255</v>
      </c>
      <c r="C338" s="27" t="s">
        <v>49</v>
      </c>
      <c r="D338" s="29" t="s">
        <v>50</v>
      </c>
      <c r="E338" s="45" t="s">
        <v>50</v>
      </c>
      <c r="F338" s="45" t="s">
        <v>50</v>
      </c>
      <c r="G338" s="45" t="s">
        <v>50</v>
      </c>
      <c r="H338" s="45" t="s">
        <v>50</v>
      </c>
    </row>
    <row r="339" spans="2:8" s="35" customFormat="1" ht="14.25" customHeight="1" x14ac:dyDescent="0.25">
      <c r="B339" s="51">
        <f t="shared" si="5"/>
        <v>45256</v>
      </c>
      <c r="C339" s="27" t="s">
        <v>49</v>
      </c>
      <c r="D339" s="29" t="s">
        <v>50</v>
      </c>
      <c r="E339" s="45" t="s">
        <v>50</v>
      </c>
      <c r="F339" s="45" t="s">
        <v>50</v>
      </c>
      <c r="G339" s="45" t="s">
        <v>50</v>
      </c>
      <c r="H339" s="45" t="s">
        <v>50</v>
      </c>
    </row>
    <row r="340" spans="2:8" s="35" customFormat="1" ht="40.5" customHeight="1" x14ac:dyDescent="0.25">
      <c r="B340" s="51">
        <f t="shared" si="5"/>
        <v>45257</v>
      </c>
      <c r="C340" s="27" t="s">
        <v>52</v>
      </c>
      <c r="D340" s="29">
        <v>600</v>
      </c>
      <c r="E340" s="45">
        <v>25173.5</v>
      </c>
      <c r="F340" s="45">
        <v>41.955833333333331</v>
      </c>
      <c r="G340" s="45">
        <v>41.9</v>
      </c>
      <c r="H340" s="45">
        <v>42</v>
      </c>
    </row>
    <row r="341" spans="2:8" s="35" customFormat="1" ht="14" customHeight="1" x14ac:dyDescent="0.25">
      <c r="B341" s="51">
        <f t="shared" si="5"/>
        <v>45258</v>
      </c>
      <c r="C341" s="27" t="s">
        <v>49</v>
      </c>
      <c r="D341" s="29" t="s">
        <v>50</v>
      </c>
      <c r="E341" s="45" t="s">
        <v>50</v>
      </c>
      <c r="F341" s="45" t="s">
        <v>50</v>
      </c>
      <c r="G341" s="45" t="s">
        <v>50</v>
      </c>
      <c r="H341" s="45" t="s">
        <v>50</v>
      </c>
    </row>
    <row r="342" spans="2:8" s="35" customFormat="1" ht="14.25" customHeight="1" x14ac:dyDescent="0.25">
      <c r="B342" s="51">
        <f t="shared" si="5"/>
        <v>45259</v>
      </c>
      <c r="C342" s="27" t="s">
        <v>49</v>
      </c>
      <c r="D342" s="29" t="s">
        <v>50</v>
      </c>
      <c r="E342" s="45" t="s">
        <v>50</v>
      </c>
      <c r="F342" s="45" t="s">
        <v>50</v>
      </c>
      <c r="G342" s="45" t="s">
        <v>50</v>
      </c>
      <c r="H342" s="45" t="s">
        <v>50</v>
      </c>
    </row>
    <row r="343" spans="2:8" s="35" customFormat="1" ht="44" customHeight="1" x14ac:dyDescent="0.25">
      <c r="B343" s="51">
        <f t="shared" si="5"/>
        <v>45260</v>
      </c>
      <c r="C343" s="27" t="s">
        <v>52</v>
      </c>
      <c r="D343" s="29">
        <v>193</v>
      </c>
      <c r="E343" s="45">
        <v>7353.3</v>
      </c>
      <c r="F343" s="45">
        <v>38.1</v>
      </c>
      <c r="G343" s="45">
        <v>38.1</v>
      </c>
      <c r="H343" s="45">
        <v>38.1</v>
      </c>
    </row>
    <row r="344" spans="2:8" s="35" customFormat="1" ht="43.5" customHeight="1" x14ac:dyDescent="0.25">
      <c r="B344" s="51">
        <f t="shared" si="5"/>
        <v>45261</v>
      </c>
      <c r="C344" s="27" t="s">
        <v>52</v>
      </c>
      <c r="D344" s="29">
        <v>78</v>
      </c>
      <c r="E344" s="45">
        <v>3123.9</v>
      </c>
      <c r="F344" s="45">
        <v>40.049999999999997</v>
      </c>
      <c r="G344" s="45">
        <v>40.049999999999997</v>
      </c>
      <c r="H344" s="45">
        <v>40.049999999999997</v>
      </c>
    </row>
    <row r="345" spans="2:8" s="35" customFormat="1" ht="14.25" customHeight="1" x14ac:dyDescent="0.25">
      <c r="B345" s="51">
        <f t="shared" si="5"/>
        <v>45262</v>
      </c>
      <c r="C345" s="27" t="s">
        <v>49</v>
      </c>
      <c r="D345" s="29" t="s">
        <v>50</v>
      </c>
      <c r="E345" s="45" t="s">
        <v>50</v>
      </c>
      <c r="F345" s="45" t="s">
        <v>50</v>
      </c>
      <c r="G345" s="45" t="s">
        <v>50</v>
      </c>
      <c r="H345" s="45" t="s">
        <v>50</v>
      </c>
    </row>
    <row r="346" spans="2:8" s="35" customFormat="1" ht="14.25" customHeight="1" x14ac:dyDescent="0.25">
      <c r="B346" s="51">
        <f t="shared" si="5"/>
        <v>45263</v>
      </c>
      <c r="C346" s="27" t="s">
        <v>49</v>
      </c>
      <c r="D346" s="29" t="s">
        <v>50</v>
      </c>
      <c r="E346" s="45" t="s">
        <v>50</v>
      </c>
      <c r="F346" s="45" t="s">
        <v>50</v>
      </c>
      <c r="G346" s="45" t="s">
        <v>50</v>
      </c>
      <c r="H346" s="45" t="s">
        <v>50</v>
      </c>
    </row>
    <row r="347" spans="2:8" s="35" customFormat="1" ht="14.25" customHeight="1" x14ac:dyDescent="0.25">
      <c r="B347" s="51">
        <f t="shared" si="5"/>
        <v>45264</v>
      </c>
      <c r="C347" s="27" t="s">
        <v>49</v>
      </c>
      <c r="D347" s="29" t="s">
        <v>50</v>
      </c>
      <c r="E347" s="45" t="s">
        <v>50</v>
      </c>
      <c r="F347" s="45" t="s">
        <v>50</v>
      </c>
      <c r="G347" s="45" t="s">
        <v>50</v>
      </c>
      <c r="H347" s="45" t="s">
        <v>50</v>
      </c>
    </row>
    <row r="348" spans="2:8" s="35" customFormat="1" ht="44" customHeight="1" x14ac:dyDescent="0.25">
      <c r="B348" s="51">
        <f t="shared" si="5"/>
        <v>45265</v>
      </c>
      <c r="C348" s="27" t="s">
        <v>52</v>
      </c>
      <c r="D348" s="29">
        <v>705</v>
      </c>
      <c r="E348" s="45">
        <v>28270.5</v>
      </c>
      <c r="F348" s="45">
        <v>40.1</v>
      </c>
      <c r="G348" s="45">
        <v>40.1</v>
      </c>
      <c r="H348" s="45">
        <v>40.1</v>
      </c>
    </row>
    <row r="349" spans="2:8" s="35" customFormat="1" ht="45" customHeight="1" x14ac:dyDescent="0.25">
      <c r="B349" s="51">
        <f t="shared" si="5"/>
        <v>45266</v>
      </c>
      <c r="C349" s="27" t="s">
        <v>52</v>
      </c>
      <c r="D349" s="29">
        <v>463</v>
      </c>
      <c r="E349" s="45">
        <v>17348.61</v>
      </c>
      <c r="F349" s="45">
        <v>37.47</v>
      </c>
      <c r="G349" s="45">
        <v>37.47</v>
      </c>
      <c r="H349" s="45">
        <v>37.47</v>
      </c>
    </row>
    <row r="350" spans="2:8" s="35" customFormat="1" ht="14.25" customHeight="1" x14ac:dyDescent="0.25">
      <c r="B350" s="51">
        <f t="shared" si="5"/>
        <v>45267</v>
      </c>
      <c r="C350" s="27" t="s">
        <v>49</v>
      </c>
      <c r="D350" s="29" t="s">
        <v>50</v>
      </c>
      <c r="E350" s="45" t="s">
        <v>50</v>
      </c>
      <c r="F350" s="45" t="s">
        <v>50</v>
      </c>
      <c r="G350" s="45" t="s">
        <v>50</v>
      </c>
      <c r="H350" s="45" t="s">
        <v>50</v>
      </c>
    </row>
    <row r="351" spans="2:8" s="35" customFormat="1" ht="43.5" customHeight="1" x14ac:dyDescent="0.25">
      <c r="B351" s="51">
        <f t="shared" si="5"/>
        <v>45268</v>
      </c>
      <c r="C351" s="27" t="s">
        <v>52</v>
      </c>
      <c r="D351" s="29">
        <v>77</v>
      </c>
      <c r="E351" s="45">
        <v>2941.4</v>
      </c>
      <c r="F351" s="45">
        <v>38.200000000000003</v>
      </c>
      <c r="G351" s="45">
        <v>38.200000000000003</v>
      </c>
      <c r="H351" s="45">
        <v>38.200000000000003</v>
      </c>
    </row>
    <row r="352" spans="2:8" s="35" customFormat="1" ht="14.25" customHeight="1" x14ac:dyDescent="0.25">
      <c r="B352" s="51">
        <f t="shared" si="5"/>
        <v>45269</v>
      </c>
      <c r="C352" s="27" t="s">
        <v>49</v>
      </c>
      <c r="D352" s="29" t="s">
        <v>50</v>
      </c>
      <c r="E352" s="45" t="s">
        <v>50</v>
      </c>
      <c r="F352" s="45" t="s">
        <v>50</v>
      </c>
      <c r="G352" s="45" t="s">
        <v>50</v>
      </c>
      <c r="H352" s="45" t="s">
        <v>50</v>
      </c>
    </row>
    <row r="353" spans="2:8" s="35" customFormat="1" ht="14.25" customHeight="1" x14ac:dyDescent="0.25">
      <c r="B353" s="51">
        <f t="shared" si="5"/>
        <v>45270</v>
      </c>
      <c r="C353" s="27" t="s">
        <v>49</v>
      </c>
      <c r="D353" s="29" t="s">
        <v>50</v>
      </c>
      <c r="E353" s="45" t="s">
        <v>50</v>
      </c>
      <c r="F353" s="45" t="s">
        <v>50</v>
      </c>
      <c r="G353" s="45" t="s">
        <v>50</v>
      </c>
      <c r="H353" s="45" t="s">
        <v>50</v>
      </c>
    </row>
    <row r="354" spans="2:8" s="35" customFormat="1" ht="14.25" customHeight="1" x14ac:dyDescent="0.25">
      <c r="B354" s="51">
        <f t="shared" si="5"/>
        <v>45271</v>
      </c>
      <c r="C354" s="27" t="s">
        <v>49</v>
      </c>
      <c r="D354" s="29" t="s">
        <v>50</v>
      </c>
      <c r="E354" s="45" t="s">
        <v>50</v>
      </c>
      <c r="F354" s="45" t="s">
        <v>50</v>
      </c>
      <c r="G354" s="45" t="s">
        <v>50</v>
      </c>
      <c r="H354" s="45" t="s">
        <v>50</v>
      </c>
    </row>
    <row r="355" spans="2:8" s="35" customFormat="1" ht="43.5" customHeight="1" x14ac:dyDescent="0.25">
      <c r="B355" s="51">
        <f t="shared" si="5"/>
        <v>45272</v>
      </c>
      <c r="C355" s="27" t="s">
        <v>52</v>
      </c>
      <c r="D355" s="29">
        <v>167</v>
      </c>
      <c r="E355" s="45">
        <v>5761.5</v>
      </c>
      <c r="F355" s="45">
        <v>34.5</v>
      </c>
      <c r="G355" s="45">
        <v>34.5</v>
      </c>
      <c r="H355" s="45">
        <v>34.5</v>
      </c>
    </row>
    <row r="356" spans="2:8" s="35" customFormat="1" ht="14.25" customHeight="1" x14ac:dyDescent="0.25">
      <c r="B356" s="51">
        <f t="shared" si="5"/>
        <v>45273</v>
      </c>
      <c r="C356" s="27" t="s">
        <v>49</v>
      </c>
      <c r="D356" s="29" t="s">
        <v>50</v>
      </c>
      <c r="E356" s="45" t="s">
        <v>50</v>
      </c>
      <c r="F356" s="45" t="s">
        <v>50</v>
      </c>
      <c r="G356" s="45" t="s">
        <v>50</v>
      </c>
      <c r="H356" s="45" t="s">
        <v>50</v>
      </c>
    </row>
    <row r="357" spans="2:8" s="35" customFormat="1" ht="42.5" customHeight="1" x14ac:dyDescent="0.25">
      <c r="B357" s="51">
        <f t="shared" si="5"/>
        <v>45274</v>
      </c>
      <c r="C357" s="27" t="s">
        <v>52</v>
      </c>
      <c r="D357" s="29">
        <v>129</v>
      </c>
      <c r="E357" s="45">
        <v>4166.7</v>
      </c>
      <c r="F357" s="45">
        <v>32.299999999999997</v>
      </c>
      <c r="G357" s="45">
        <v>32.299999999999997</v>
      </c>
      <c r="H357" s="45">
        <v>32.299999999999997</v>
      </c>
    </row>
    <row r="358" spans="2:8" s="35" customFormat="1" ht="14.25" customHeight="1" x14ac:dyDescent="0.25">
      <c r="B358" s="51">
        <f t="shared" si="5"/>
        <v>45275</v>
      </c>
      <c r="C358" s="27" t="s">
        <v>49</v>
      </c>
      <c r="D358" s="29" t="s">
        <v>50</v>
      </c>
      <c r="E358" s="45" t="s">
        <v>50</v>
      </c>
      <c r="F358" s="45" t="s">
        <v>50</v>
      </c>
      <c r="G358" s="45" t="s">
        <v>50</v>
      </c>
      <c r="H358" s="45" t="s">
        <v>50</v>
      </c>
    </row>
    <row r="359" spans="2:8" s="35" customFormat="1" ht="44" customHeight="1" x14ac:dyDescent="0.25">
      <c r="B359" s="51">
        <f t="shared" si="5"/>
        <v>45276</v>
      </c>
      <c r="C359" s="27" t="s">
        <v>52</v>
      </c>
      <c r="D359" s="29">
        <v>128</v>
      </c>
      <c r="E359" s="45">
        <v>4083</v>
      </c>
      <c r="F359" s="45">
        <v>31.8984375</v>
      </c>
      <c r="G359" s="45">
        <v>31.85</v>
      </c>
      <c r="H359" s="45">
        <v>31.9</v>
      </c>
    </row>
    <row r="360" spans="2:8" s="35" customFormat="1" ht="14.25" customHeight="1" x14ac:dyDescent="0.25">
      <c r="B360" s="51">
        <f t="shared" si="5"/>
        <v>45277</v>
      </c>
      <c r="C360" s="27" t="s">
        <v>49</v>
      </c>
      <c r="D360" s="29" t="s">
        <v>50</v>
      </c>
      <c r="E360" s="45" t="s">
        <v>50</v>
      </c>
      <c r="F360" s="45" t="s">
        <v>50</v>
      </c>
      <c r="G360" s="45" t="s">
        <v>50</v>
      </c>
      <c r="H360" s="45" t="s">
        <v>50</v>
      </c>
    </row>
    <row r="361" spans="2:8" s="35" customFormat="1" ht="14.25" customHeight="1" x14ac:dyDescent="0.25">
      <c r="B361" s="51">
        <f t="shared" si="5"/>
        <v>45278</v>
      </c>
      <c r="C361" s="27" t="s">
        <v>49</v>
      </c>
      <c r="D361" s="29" t="s">
        <v>50</v>
      </c>
      <c r="E361" s="45" t="s">
        <v>50</v>
      </c>
      <c r="F361" s="45" t="s">
        <v>50</v>
      </c>
      <c r="G361" s="45" t="s">
        <v>50</v>
      </c>
      <c r="H361" s="45" t="s">
        <v>50</v>
      </c>
    </row>
    <row r="362" spans="2:8" s="35" customFormat="1" ht="44" customHeight="1" x14ac:dyDescent="0.25">
      <c r="B362" s="51">
        <f t="shared" si="5"/>
        <v>45279</v>
      </c>
      <c r="C362" s="27" t="s">
        <v>52</v>
      </c>
      <c r="D362" s="29">
        <v>194</v>
      </c>
      <c r="E362" s="45">
        <v>6033.4</v>
      </c>
      <c r="F362" s="45">
        <v>31.1</v>
      </c>
      <c r="G362" s="45">
        <v>31.1</v>
      </c>
      <c r="H362" s="45">
        <v>31.1</v>
      </c>
    </row>
    <row r="363" spans="2:8" s="35" customFormat="1" ht="14.25" customHeight="1" x14ac:dyDescent="0.25">
      <c r="B363" s="51">
        <f t="shared" si="5"/>
        <v>45280</v>
      </c>
      <c r="C363" s="27" t="s">
        <v>49</v>
      </c>
      <c r="D363" s="29" t="s">
        <v>50</v>
      </c>
      <c r="E363" s="45" t="s">
        <v>50</v>
      </c>
      <c r="F363" s="45" t="s">
        <v>50</v>
      </c>
      <c r="G363" s="45" t="s">
        <v>50</v>
      </c>
      <c r="H363" s="45" t="s">
        <v>50</v>
      </c>
    </row>
    <row r="364" spans="2:8" s="35" customFormat="1" ht="44" customHeight="1" x14ac:dyDescent="0.25">
      <c r="B364" s="51">
        <f t="shared" si="5"/>
        <v>45281</v>
      </c>
      <c r="C364" s="27" t="s">
        <v>52</v>
      </c>
      <c r="D364" s="29">
        <v>564</v>
      </c>
      <c r="E364" s="45">
        <v>18386.400000000001</v>
      </c>
      <c r="F364" s="45">
        <v>32.6</v>
      </c>
      <c r="G364" s="45">
        <v>32.6</v>
      </c>
      <c r="H364" s="45">
        <v>32.6</v>
      </c>
    </row>
    <row r="365" spans="2:8" s="35" customFormat="1" ht="45" customHeight="1" x14ac:dyDescent="0.25">
      <c r="B365" s="51">
        <f t="shared" si="5"/>
        <v>45282</v>
      </c>
      <c r="C365" s="27" t="s">
        <v>52</v>
      </c>
      <c r="D365" s="29">
        <v>171</v>
      </c>
      <c r="E365" s="45">
        <v>5386.5</v>
      </c>
      <c r="F365" s="45">
        <v>31.5</v>
      </c>
      <c r="G365" s="45">
        <v>31.5</v>
      </c>
      <c r="H365" s="45">
        <v>31.5</v>
      </c>
    </row>
    <row r="366" spans="2:8" s="35" customFormat="1" ht="14.25" customHeight="1" x14ac:dyDescent="0.25">
      <c r="B366" s="51">
        <f t="shared" si="5"/>
        <v>45283</v>
      </c>
      <c r="C366" s="27" t="s">
        <v>49</v>
      </c>
      <c r="D366" s="29" t="s">
        <v>50</v>
      </c>
      <c r="E366" s="45" t="s">
        <v>50</v>
      </c>
      <c r="F366" s="45" t="s">
        <v>50</v>
      </c>
      <c r="G366" s="45" t="s">
        <v>50</v>
      </c>
      <c r="H366" s="45" t="s">
        <v>50</v>
      </c>
    </row>
    <row r="367" spans="2:8" s="35" customFormat="1" ht="14.25" customHeight="1" x14ac:dyDescent="0.25">
      <c r="B367" s="51">
        <f t="shared" si="5"/>
        <v>45284</v>
      </c>
      <c r="C367" s="27" t="s">
        <v>49</v>
      </c>
      <c r="D367" s="29" t="s">
        <v>50</v>
      </c>
      <c r="E367" s="45" t="s">
        <v>50</v>
      </c>
      <c r="F367" s="45" t="s">
        <v>50</v>
      </c>
      <c r="G367" s="45" t="s">
        <v>50</v>
      </c>
      <c r="H367" s="45" t="s">
        <v>50</v>
      </c>
    </row>
    <row r="368" spans="2:8" s="35" customFormat="1" ht="14.25" customHeight="1" x14ac:dyDescent="0.25">
      <c r="B368" s="51">
        <f t="shared" si="5"/>
        <v>45285</v>
      </c>
      <c r="C368" s="27" t="s">
        <v>49</v>
      </c>
      <c r="D368" s="29" t="s">
        <v>50</v>
      </c>
      <c r="E368" s="45" t="s">
        <v>50</v>
      </c>
      <c r="F368" s="45" t="s">
        <v>50</v>
      </c>
      <c r="G368" s="45" t="s">
        <v>50</v>
      </c>
      <c r="H368" s="45" t="s">
        <v>50</v>
      </c>
    </row>
    <row r="369" spans="2:9" s="35" customFormat="1" ht="44" customHeight="1" x14ac:dyDescent="0.25">
      <c r="B369" s="51">
        <f t="shared" si="5"/>
        <v>45286</v>
      </c>
      <c r="C369" s="27" t="s">
        <v>52</v>
      </c>
      <c r="D369" s="29">
        <v>1151</v>
      </c>
      <c r="E369" s="45">
        <v>39709.5</v>
      </c>
      <c r="F369" s="45">
        <v>34.5</v>
      </c>
      <c r="G369" s="45">
        <v>34.5</v>
      </c>
      <c r="H369" s="45">
        <v>34.5</v>
      </c>
    </row>
    <row r="370" spans="2:9" s="35" customFormat="1" ht="14.25" customHeight="1" x14ac:dyDescent="0.25">
      <c r="B370" s="51">
        <f t="shared" si="5"/>
        <v>45287</v>
      </c>
      <c r="C370" s="27" t="s">
        <v>49</v>
      </c>
      <c r="D370" s="29" t="s">
        <v>50</v>
      </c>
      <c r="E370" s="45" t="s">
        <v>50</v>
      </c>
      <c r="F370" s="45" t="s">
        <v>50</v>
      </c>
      <c r="G370" s="45" t="s">
        <v>50</v>
      </c>
      <c r="H370" s="45" t="s">
        <v>50</v>
      </c>
    </row>
    <row r="371" spans="2:9" s="35" customFormat="1" ht="41" customHeight="1" x14ac:dyDescent="0.25">
      <c r="B371" s="51">
        <f t="shared" si="5"/>
        <v>45288</v>
      </c>
      <c r="C371" s="27" t="s">
        <v>52</v>
      </c>
      <c r="D371" s="29">
        <v>160</v>
      </c>
      <c r="E371" s="45">
        <v>5624</v>
      </c>
      <c r="F371" s="45">
        <v>35.15</v>
      </c>
      <c r="G371" s="45">
        <v>35.15</v>
      </c>
      <c r="H371" s="45">
        <v>35.15</v>
      </c>
    </row>
    <row r="372" spans="2:9" s="35" customFormat="1" ht="14.25" customHeight="1" x14ac:dyDescent="0.25">
      <c r="B372" s="51">
        <f t="shared" si="5"/>
        <v>45289</v>
      </c>
      <c r="C372" s="27"/>
      <c r="D372" s="29"/>
      <c r="E372" s="45"/>
      <c r="F372" s="45"/>
      <c r="G372" s="45"/>
      <c r="H372" s="45"/>
    </row>
    <row r="373" spans="2:9" s="35" customFormat="1" ht="14.25" customHeight="1" x14ac:dyDescent="0.25">
      <c r="B373" s="51">
        <f t="shared" si="5"/>
        <v>45290</v>
      </c>
      <c r="C373" s="27"/>
      <c r="D373" s="48"/>
      <c r="E373" s="49"/>
      <c r="F373" s="49"/>
      <c r="G373" s="49"/>
      <c r="H373" s="49"/>
    </row>
    <row r="374" spans="2:9" s="35" customFormat="1" ht="14.25" customHeight="1" thickBot="1" x14ac:dyDescent="0.3">
      <c r="B374" s="51">
        <f t="shared" si="5"/>
        <v>45291</v>
      </c>
      <c r="C374" s="136"/>
      <c r="D374" s="137"/>
      <c r="E374" s="138"/>
      <c r="F374" s="138"/>
      <c r="G374" s="138"/>
      <c r="H374" s="138"/>
    </row>
    <row r="376" spans="2:9" s="8" customFormat="1" ht="14" x14ac:dyDescent="0.3">
      <c r="B376" s="52" t="s">
        <v>54</v>
      </c>
      <c r="C376" s="53"/>
      <c r="D376" s="53"/>
      <c r="E376" s="54"/>
      <c r="F376" s="53"/>
      <c r="G376" s="53"/>
      <c r="H376" s="53"/>
      <c r="I376" s="65"/>
    </row>
    <row r="377" spans="2:9" s="8" customFormat="1" ht="14" x14ac:dyDescent="0.3">
      <c r="B377" s="52" t="s">
        <v>55</v>
      </c>
      <c r="C377" s="7"/>
      <c r="D377" s="7"/>
      <c r="E377" s="55"/>
      <c r="F377" s="7"/>
      <c r="G377" s="7"/>
      <c r="H377" s="7"/>
      <c r="I377" s="56"/>
    </row>
    <row r="378" spans="2:9" s="8" customFormat="1" ht="14" x14ac:dyDescent="0.3">
      <c r="B378" s="57" t="s">
        <v>56</v>
      </c>
      <c r="C378" s="58"/>
      <c r="D378" s="59"/>
      <c r="E378" s="60"/>
      <c r="F378" s="59"/>
      <c r="G378" s="64" t="s">
        <v>57</v>
      </c>
      <c r="H378" s="59"/>
      <c r="I378" s="56"/>
    </row>
    <row r="379" spans="2:9" s="8" customFormat="1" ht="14" x14ac:dyDescent="0.3">
      <c r="C379" s="61"/>
      <c r="D379" s="62"/>
      <c r="E379" s="63"/>
      <c r="F379" s="62"/>
      <c r="G379" s="62"/>
      <c r="H379" s="62"/>
      <c r="I379" s="56"/>
    </row>
    <row r="380" spans="2:9" s="8" customFormat="1" ht="14" x14ac:dyDescent="0.3">
      <c r="B380" s="52"/>
      <c r="C380" s="61"/>
      <c r="D380" s="62"/>
      <c r="E380" s="63"/>
      <c r="F380" s="62"/>
      <c r="G380" s="62"/>
      <c r="H380" s="62"/>
      <c r="I380" s="56"/>
    </row>
    <row r="381" spans="2:9" s="8" customFormat="1" ht="45" customHeight="1" x14ac:dyDescent="0.3">
      <c r="B381" s="52"/>
      <c r="C381" s="61"/>
      <c r="D381" s="62"/>
      <c r="E381" s="62"/>
      <c r="F381" s="62"/>
      <c r="G381" s="62"/>
      <c r="H381" s="62"/>
      <c r="I381" s="56"/>
    </row>
    <row r="390" spans="4:5" x14ac:dyDescent="0.25">
      <c r="D390" s="39" t="e">
        <f>D343+D341+D338+D336+D335+D331+D329+D328+D325+D322+D320+D315+D310+D299+D294+D287+D285</f>
        <v>#VALUE!</v>
      </c>
      <c r="E390" s="39" t="e">
        <f>E343+E341+E338+E336+E335+E331+E329+E328+E325+E322+E320+E315+E310+E299+E294+E287+E285</f>
        <v>#VALUE!</v>
      </c>
    </row>
    <row r="391" spans="4:5" x14ac:dyDescent="0.25">
      <c r="E391" s="39" t="e">
        <f>E390/D390</f>
        <v>#VALUE!</v>
      </c>
    </row>
  </sheetData>
  <hyperlinks>
    <hyperlink ref="B378" r:id="rId1" xr:uid="{00000000-0004-0000-0300-000000000000}"/>
    <hyperlink ref="G378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6588C72DBC964485F42D4EDD8AD866" ma:contentTypeVersion="15" ma:contentTypeDescription="Crear nuevo documento." ma:contentTypeScope="" ma:versionID="e9162fcc6f520e87012f6a8a77e46f5d">
  <xsd:schema xmlns:xsd="http://www.w3.org/2001/XMLSchema" xmlns:xs="http://www.w3.org/2001/XMLSchema" xmlns:p="http://schemas.microsoft.com/office/2006/metadata/properties" xmlns:ns2="bba69b10-c497-49d2-86d6-0a2ff252843f" xmlns:ns3="1d5b5c73-de20-4e04-9cd3-394e24e35ef5" targetNamespace="http://schemas.microsoft.com/office/2006/metadata/properties" ma:root="true" ma:fieldsID="4c73accf429666f646054aae24a2626e" ns2:_="" ns3:_="">
    <xsd:import namespace="bba69b10-c497-49d2-86d6-0a2ff252843f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69b10-c497-49d2-86d6-0a2ff2528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63893423-6642-4e46-86c7-65b14e417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6f7f7d-04f4-4bf3-8b5c-d75d5fa7429a}" ma:internalName="TaxCatchAll" ma:showField="CatchAllData" ma:web="1d5b5c73-de20-4e04-9cd3-394e24e3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69b10-c497-49d2-86d6-0a2ff252843f">
      <Terms xmlns="http://schemas.microsoft.com/office/infopath/2007/PartnerControls"/>
    </lcf76f155ced4ddcb4097134ff3c332f>
    <TaxCatchAll xmlns="1d5b5c73-de20-4e04-9cd3-394e24e35ef5" xsi:nil="true"/>
  </documentManagement>
</p:properties>
</file>

<file path=customXml/itemProps1.xml><?xml version="1.0" encoding="utf-8"?>
<ds:datastoreItem xmlns:ds="http://schemas.openxmlformats.org/officeDocument/2006/customXml" ds:itemID="{71701582-F3E4-413B-A195-57195E6A2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C4B74D-5ED5-4E0B-A6FF-73D120E70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69b10-c497-49d2-86d6-0a2ff252843f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CF3BAC-3F2E-44B5-8179-7A220120C265}">
  <ds:schemaRefs>
    <ds:schemaRef ds:uri="bba69b10-c497-49d2-86d6-0a2ff252843f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d5b5c73-de20-4e04-9cd3-394e24e35ef5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TVB-AVB - Resumen - Summary </vt:lpstr>
      <vt:lpstr>TVB-AVB - Diario - Daily</vt:lpstr>
      <vt:lpstr>'TVB-AVB - Diario - Daily'!Área_de_impresión</vt:lpstr>
      <vt:lpstr>'TVB-AVB - Resumen - Summary 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DM.MYG.2</cp:lastModifiedBy>
  <cp:revision/>
  <dcterms:created xsi:type="dcterms:W3CDTF">2007-10-04T06:50:16Z</dcterms:created>
  <dcterms:modified xsi:type="dcterms:W3CDTF">2023-12-29T11:05:14Z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0x010100916588C72DBC964485F42D4EDD8AD866</vt:lpwstr>
  </property>
  <property fmtid="{D5CDD505-2E9C-101B-9397-08002B2CF9AE}" pid="3" name="MediaServiceImageTags">
    <vt:lpwstr/>
  </property>
</Properties>
</file>